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5"/>
  </bookViews>
  <sheets>
    <sheet name="A" sheetId="1" r:id="rId1"/>
    <sheet name="B" sheetId="5" r:id="rId2"/>
    <sheet name="A-jed" sheetId="6" r:id="rId3"/>
    <sheet name="B-jed" sheetId="11" r:id="rId4"/>
    <sheet name="DRA" sheetId="9" r:id="rId5"/>
    <sheet name="DRB" sheetId="10" r:id="rId6"/>
  </sheets>
  <definedNames>
    <definedName name="_xlnm.Print_Titles" localSheetId="2">'A-jed'!$1:$2</definedName>
    <definedName name="_xlnm.Print_Titles" localSheetId="4">DRA!$1:$3</definedName>
    <definedName name="_xlnm.Print_Titles" localSheetId="5">DRB!$1:$3</definedName>
    <definedName name="_xlnm.Print_Area" localSheetId="2">'A-jed'!$A$1:$F$102</definedName>
    <definedName name="_xlnm.Print_Area" localSheetId="4">DRA!$A$1:$J$153</definedName>
    <definedName name="_xlnm.Print_Area" localSheetId="5">DRB!$A$1:$J$153</definedName>
  </definedNames>
  <calcPr calcId="125725"/>
</workbook>
</file>

<file path=xl/calcChain.xml><?xml version="1.0" encoding="utf-8"?>
<calcChain xmlns="http://schemas.openxmlformats.org/spreadsheetml/2006/main">
  <c r="S104" i="11"/>
  <c r="Q104"/>
  <c r="O104"/>
  <c r="M104"/>
  <c r="K104"/>
  <c r="S103"/>
  <c r="Q103"/>
  <c r="O103"/>
  <c r="M103"/>
  <c r="L103"/>
  <c r="N103" s="1"/>
  <c r="K103"/>
  <c r="S102"/>
  <c r="Q102"/>
  <c r="O102"/>
  <c r="M102"/>
  <c r="K102"/>
  <c r="S101"/>
  <c r="Q101"/>
  <c r="O101"/>
  <c r="M101"/>
  <c r="L101"/>
  <c r="N101" s="1"/>
  <c r="K101"/>
  <c r="S100"/>
  <c r="Q100"/>
  <c r="O100"/>
  <c r="M100"/>
  <c r="K100"/>
  <c r="S99"/>
  <c r="Q99"/>
  <c r="O99"/>
  <c r="M99"/>
  <c r="L99"/>
  <c r="N99" s="1"/>
  <c r="K99"/>
  <c r="S98"/>
  <c r="Q98"/>
  <c r="O98"/>
  <c r="M98"/>
  <c r="K98"/>
  <c r="S97"/>
  <c r="Q97"/>
  <c r="O97"/>
  <c r="M97"/>
  <c r="L97"/>
  <c r="N97" s="1"/>
  <c r="K97"/>
  <c r="S96"/>
  <c r="Q96"/>
  <c r="O96"/>
  <c r="M96"/>
  <c r="K96"/>
  <c r="S95"/>
  <c r="Q95"/>
  <c r="O95"/>
  <c r="M95"/>
  <c r="L95"/>
  <c r="N95" s="1"/>
  <c r="K95"/>
  <c r="S94"/>
  <c r="Q94"/>
  <c r="O94"/>
  <c r="M94"/>
  <c r="K94"/>
  <c r="S93"/>
  <c r="Q93"/>
  <c r="O93"/>
  <c r="M93"/>
  <c r="L93"/>
  <c r="N93" s="1"/>
  <c r="K93"/>
  <c r="S92"/>
  <c r="Q92"/>
  <c r="O92"/>
  <c r="M92"/>
  <c r="K92"/>
  <c r="S91"/>
  <c r="Q91"/>
  <c r="O91"/>
  <c r="M91"/>
  <c r="L91"/>
  <c r="N91" s="1"/>
  <c r="K91"/>
  <c r="S90"/>
  <c r="Q90"/>
  <c r="O90"/>
  <c r="M90"/>
  <c r="K90"/>
  <c r="S89"/>
  <c r="Q89"/>
  <c r="O89"/>
  <c r="M89"/>
  <c r="L89"/>
  <c r="N89" s="1"/>
  <c r="K89"/>
  <c r="S88"/>
  <c r="Q88"/>
  <c r="O88"/>
  <c r="M88"/>
  <c r="K88"/>
  <c r="S87"/>
  <c r="Q87"/>
  <c r="O87"/>
  <c r="M87"/>
  <c r="L87"/>
  <c r="N87" s="1"/>
  <c r="K87"/>
  <c r="S86"/>
  <c r="Q86"/>
  <c r="O86"/>
  <c r="M86"/>
  <c r="K86"/>
  <c r="S85"/>
  <c r="Q85"/>
  <c r="O85"/>
  <c r="M85"/>
  <c r="L85"/>
  <c r="N85" s="1"/>
  <c r="K85"/>
  <c r="S84"/>
  <c r="Q84"/>
  <c r="O84"/>
  <c r="M84"/>
  <c r="K84"/>
  <c r="S83"/>
  <c r="Q83"/>
  <c r="O83"/>
  <c r="M83"/>
  <c r="L83"/>
  <c r="N83" s="1"/>
  <c r="K83"/>
  <c r="S82"/>
  <c r="Q82"/>
  <c r="O82"/>
  <c r="M82"/>
  <c r="K82"/>
  <c r="S81"/>
  <c r="Q81"/>
  <c r="O81"/>
  <c r="M81"/>
  <c r="L81"/>
  <c r="N81" s="1"/>
  <c r="K81"/>
  <c r="S80"/>
  <c r="Q80"/>
  <c r="O80"/>
  <c r="M80"/>
  <c r="K80"/>
  <c r="S79"/>
  <c r="Q79"/>
  <c r="O79"/>
  <c r="M79"/>
  <c r="L79"/>
  <c r="N79" s="1"/>
  <c r="K79"/>
  <c r="S78"/>
  <c r="Q78"/>
  <c r="O78"/>
  <c r="M78"/>
  <c r="K78"/>
  <c r="S77"/>
  <c r="Q77"/>
  <c r="O77"/>
  <c r="M77"/>
  <c r="L77"/>
  <c r="N77" s="1"/>
  <c r="K77"/>
  <c r="S76"/>
  <c r="Q76"/>
  <c r="O76"/>
  <c r="M76"/>
  <c r="K76"/>
  <c r="S75"/>
  <c r="Q75"/>
  <c r="O75"/>
  <c r="M75"/>
  <c r="L75"/>
  <c r="N75" s="1"/>
  <c r="K75"/>
  <c r="S74"/>
  <c r="Q74"/>
  <c r="O74"/>
  <c r="M74"/>
  <c r="K74"/>
  <c r="S73"/>
  <c r="Q73"/>
  <c r="O73"/>
  <c r="M73"/>
  <c r="L73"/>
  <c r="N73" s="1"/>
  <c r="K73"/>
  <c r="S72"/>
  <c r="Q72"/>
  <c r="O72"/>
  <c r="M72"/>
  <c r="K72"/>
  <c r="S71"/>
  <c r="Q71"/>
  <c r="O71"/>
  <c r="M71"/>
  <c r="L71"/>
  <c r="N71" s="1"/>
  <c r="K71"/>
  <c r="S70"/>
  <c r="Q70"/>
  <c r="O70"/>
  <c r="M70"/>
  <c r="K70"/>
  <c r="S69"/>
  <c r="Q69"/>
  <c r="O69"/>
  <c r="M69"/>
  <c r="L69"/>
  <c r="N69" s="1"/>
  <c r="K69"/>
  <c r="S68"/>
  <c r="Q68"/>
  <c r="O68"/>
  <c r="M68"/>
  <c r="K68"/>
  <c r="S67"/>
  <c r="Q67"/>
  <c r="O67"/>
  <c r="M67"/>
  <c r="L67"/>
  <c r="N67" s="1"/>
  <c r="K67"/>
  <c r="S66"/>
  <c r="Q66"/>
  <c r="O66"/>
  <c r="M66"/>
  <c r="K66"/>
  <c r="S65"/>
  <c r="Q65"/>
  <c r="O65"/>
  <c r="M65"/>
  <c r="L65"/>
  <c r="N65" s="1"/>
  <c r="K65"/>
  <c r="S64"/>
  <c r="Q64"/>
  <c r="O64"/>
  <c r="M64"/>
  <c r="K64"/>
  <c r="S63"/>
  <c r="Q63"/>
  <c r="O63"/>
  <c r="M63"/>
  <c r="L63"/>
  <c r="N63" s="1"/>
  <c r="K63"/>
  <c r="S62"/>
  <c r="Q62"/>
  <c r="O62"/>
  <c r="M62"/>
  <c r="K62"/>
  <c r="S61"/>
  <c r="Q61"/>
  <c r="O61"/>
  <c r="M61"/>
  <c r="L61"/>
  <c r="N61" s="1"/>
  <c r="K61"/>
  <c r="S60"/>
  <c r="Q60"/>
  <c r="O60"/>
  <c r="M60"/>
  <c r="K60"/>
  <c r="S59"/>
  <c r="Q59"/>
  <c r="O59"/>
  <c r="M59"/>
  <c r="L59"/>
  <c r="N59" s="1"/>
  <c r="K59"/>
  <c r="S58"/>
  <c r="Q58"/>
  <c r="O58"/>
  <c r="M58"/>
  <c r="K58"/>
  <c r="S57"/>
  <c r="Q57"/>
  <c r="O57"/>
  <c r="M57"/>
  <c r="L57"/>
  <c r="N57" s="1"/>
  <c r="K57"/>
  <c r="S56"/>
  <c r="Q56"/>
  <c r="O56"/>
  <c r="M56"/>
  <c r="K56"/>
  <c r="S55"/>
  <c r="Q55"/>
  <c r="O55"/>
  <c r="M55"/>
  <c r="L55"/>
  <c r="N55" s="1"/>
  <c r="K55"/>
  <c r="S54"/>
  <c r="Q54"/>
  <c r="O54"/>
  <c r="M54"/>
  <c r="K54"/>
  <c r="S53"/>
  <c r="Q53"/>
  <c r="O53"/>
  <c r="M53"/>
  <c r="L53"/>
  <c r="N53" s="1"/>
  <c r="K53"/>
  <c r="S52"/>
  <c r="Q52"/>
  <c r="O52"/>
  <c r="M52"/>
  <c r="K52"/>
  <c r="S51"/>
  <c r="Q51"/>
  <c r="O51"/>
  <c r="M51"/>
  <c r="L51"/>
  <c r="N51" s="1"/>
  <c r="K51"/>
  <c r="S50"/>
  <c r="Q50"/>
  <c r="O50"/>
  <c r="M50"/>
  <c r="K50"/>
  <c r="S49"/>
  <c r="Q49"/>
  <c r="O49"/>
  <c r="M49"/>
  <c r="L49"/>
  <c r="N49" s="1"/>
  <c r="K49"/>
  <c r="S48"/>
  <c r="Q48"/>
  <c r="O48"/>
  <c r="M48"/>
  <c r="K48"/>
  <c r="S47"/>
  <c r="Q47"/>
  <c r="O47"/>
  <c r="M47"/>
  <c r="L47"/>
  <c r="N47" s="1"/>
  <c r="K47"/>
  <c r="S46"/>
  <c r="Q46"/>
  <c r="O46"/>
  <c r="M46"/>
  <c r="K46"/>
  <c r="S45"/>
  <c r="Q45"/>
  <c r="O45"/>
  <c r="M45"/>
  <c r="L45"/>
  <c r="N45" s="1"/>
  <c r="K45"/>
  <c r="S44"/>
  <c r="Q44"/>
  <c r="O44"/>
  <c r="M44"/>
  <c r="K44"/>
  <c r="S43"/>
  <c r="Q43"/>
  <c r="O43"/>
  <c r="M43"/>
  <c r="L43"/>
  <c r="N43" s="1"/>
  <c r="K43"/>
  <c r="S42"/>
  <c r="Q42"/>
  <c r="O42"/>
  <c r="M42"/>
  <c r="K42"/>
  <c r="S41"/>
  <c r="Q41"/>
  <c r="O41"/>
  <c r="M41"/>
  <c r="L41"/>
  <c r="N41" s="1"/>
  <c r="K41"/>
  <c r="S40"/>
  <c r="Q40"/>
  <c r="O40"/>
  <c r="M40"/>
  <c r="K40"/>
  <c r="S39"/>
  <c r="Q39"/>
  <c r="O39"/>
  <c r="M39"/>
  <c r="L39"/>
  <c r="N39" s="1"/>
  <c r="K39"/>
  <c r="S38"/>
  <c r="Q38"/>
  <c r="O38"/>
  <c r="M38"/>
  <c r="K38"/>
  <c r="S37"/>
  <c r="Q37"/>
  <c r="O37"/>
  <c r="M37"/>
  <c r="L37"/>
  <c r="N37" s="1"/>
  <c r="K37"/>
  <c r="S36"/>
  <c r="Q36"/>
  <c r="O36"/>
  <c r="M36"/>
  <c r="K36"/>
  <c r="S35"/>
  <c r="Q35"/>
  <c r="O35"/>
  <c r="M35"/>
  <c r="L35"/>
  <c r="N35" s="1"/>
  <c r="K35"/>
  <c r="S34"/>
  <c r="Q34"/>
  <c r="O34"/>
  <c r="M34"/>
  <c r="K34"/>
  <c r="S33"/>
  <c r="Q33"/>
  <c r="O33"/>
  <c r="M33"/>
  <c r="L33"/>
  <c r="N33" s="1"/>
  <c r="K33"/>
  <c r="S32"/>
  <c r="Q32"/>
  <c r="O32"/>
  <c r="M32"/>
  <c r="K32"/>
  <c r="S31"/>
  <c r="Q31"/>
  <c r="O31"/>
  <c r="M31"/>
  <c r="L31"/>
  <c r="N31" s="1"/>
  <c r="K31"/>
  <c r="S30"/>
  <c r="Q30"/>
  <c r="O30"/>
  <c r="M30"/>
  <c r="K30"/>
  <c r="S29"/>
  <c r="Q29"/>
  <c r="O29"/>
  <c r="M29"/>
  <c r="L29"/>
  <c r="N29" s="1"/>
  <c r="K29"/>
  <c r="S28"/>
  <c r="Q28"/>
  <c r="O28"/>
  <c r="M28"/>
  <c r="K28"/>
  <c r="S27"/>
  <c r="Q27"/>
  <c r="O27"/>
  <c r="M27"/>
  <c r="L27"/>
  <c r="N27" s="1"/>
  <c r="K27"/>
  <c r="S26"/>
  <c r="Q26"/>
  <c r="O26"/>
  <c r="M26"/>
  <c r="K26"/>
  <c r="S25"/>
  <c r="Q25"/>
  <c r="O25"/>
  <c r="M25"/>
  <c r="L25"/>
  <c r="N25" s="1"/>
  <c r="K25"/>
  <c r="S24"/>
  <c r="Q24"/>
  <c r="O24"/>
  <c r="M24"/>
  <c r="K24"/>
  <c r="S23"/>
  <c r="Q23"/>
  <c r="O23"/>
  <c r="M23"/>
  <c r="L23"/>
  <c r="N23" s="1"/>
  <c r="K23"/>
  <c r="S22"/>
  <c r="Q22"/>
  <c r="O22"/>
  <c r="S21"/>
  <c r="Q21"/>
  <c r="O21"/>
  <c r="S20"/>
  <c r="Q20"/>
  <c r="O20"/>
  <c r="S19"/>
  <c r="Q19"/>
  <c r="O19"/>
  <c r="S18"/>
  <c r="Q18"/>
  <c r="O18"/>
  <c r="S17"/>
  <c r="Q17"/>
  <c r="O17"/>
  <c r="S16"/>
  <c r="Q16"/>
  <c r="O16"/>
  <c r="S15"/>
  <c r="Q15"/>
  <c r="O15"/>
  <c r="S14"/>
  <c r="M14" s="1"/>
  <c r="Q14"/>
  <c r="O14"/>
  <c r="K14" s="1"/>
  <c r="S13"/>
  <c r="Q13"/>
  <c r="O13"/>
  <c r="M11"/>
  <c r="S12"/>
  <c r="Q12"/>
  <c r="O12"/>
  <c r="S11"/>
  <c r="M17" s="1"/>
  <c r="Q11"/>
  <c r="O11"/>
  <c r="K17" s="1"/>
  <c r="L17"/>
  <c r="S10"/>
  <c r="M18" s="1"/>
  <c r="Q10"/>
  <c r="O10"/>
  <c r="K18" s="1"/>
  <c r="S9"/>
  <c r="Q9"/>
  <c r="O9"/>
  <c r="S8"/>
  <c r="M20" s="1"/>
  <c r="Q8"/>
  <c r="O8"/>
  <c r="K20" s="1"/>
  <c r="K15"/>
  <c r="S7"/>
  <c r="M21" s="1"/>
  <c r="Q7"/>
  <c r="L21" s="1"/>
  <c r="N21" s="1"/>
  <c r="O7"/>
  <c r="K21" s="1"/>
  <c r="M16"/>
  <c r="K16"/>
  <c r="S6"/>
  <c r="M22" s="1"/>
  <c r="Q6"/>
  <c r="O6"/>
  <c r="K22" s="1"/>
  <c r="K6"/>
  <c r="S5"/>
  <c r="M5" s="1"/>
  <c r="Q5"/>
  <c r="O5"/>
  <c r="K5" s="1"/>
  <c r="M9"/>
  <c r="L9"/>
  <c r="K9"/>
  <c r="S2"/>
  <c r="H2"/>
  <c r="T151" i="10"/>
  <c r="T152"/>
  <c r="T153"/>
  <c r="S152"/>
  <c r="S153"/>
  <c r="S151"/>
  <c r="T150"/>
  <c r="T146"/>
  <c r="T147"/>
  <c r="T148"/>
  <c r="S147"/>
  <c r="S148"/>
  <c r="S146"/>
  <c r="T145"/>
  <c r="T141"/>
  <c r="T142"/>
  <c r="T143"/>
  <c r="S142"/>
  <c r="S143"/>
  <c r="S141"/>
  <c r="T140"/>
  <c r="T136"/>
  <c r="T137"/>
  <c r="T138"/>
  <c r="S137"/>
  <c r="S138"/>
  <c r="S136"/>
  <c r="T135"/>
  <c r="T131"/>
  <c r="T132"/>
  <c r="T133"/>
  <c r="S132"/>
  <c r="S133"/>
  <c r="S131"/>
  <c r="T130"/>
  <c r="T126"/>
  <c r="T127"/>
  <c r="T128"/>
  <c r="S127"/>
  <c r="S128"/>
  <c r="S126"/>
  <c r="T125"/>
  <c r="T121"/>
  <c r="T122"/>
  <c r="T123"/>
  <c r="S122"/>
  <c r="S123"/>
  <c r="S121"/>
  <c r="T120"/>
  <c r="T116"/>
  <c r="T117"/>
  <c r="T118"/>
  <c r="S117"/>
  <c r="S118"/>
  <c r="S116"/>
  <c r="T115"/>
  <c r="T111"/>
  <c r="T112"/>
  <c r="T113"/>
  <c r="S112"/>
  <c r="S113"/>
  <c r="S111"/>
  <c r="T110"/>
  <c r="T106"/>
  <c r="T107"/>
  <c r="T108"/>
  <c r="S107"/>
  <c r="S108"/>
  <c r="S106"/>
  <c r="T105"/>
  <c r="T101"/>
  <c r="T102"/>
  <c r="T103"/>
  <c r="S102"/>
  <c r="S103"/>
  <c r="S101"/>
  <c r="T100"/>
  <c r="T96"/>
  <c r="T97"/>
  <c r="T98"/>
  <c r="S97"/>
  <c r="S98"/>
  <c r="S96"/>
  <c r="T95"/>
  <c r="T91"/>
  <c r="T92"/>
  <c r="T93"/>
  <c r="S92"/>
  <c r="S93"/>
  <c r="S91"/>
  <c r="T90"/>
  <c r="T86"/>
  <c r="T87"/>
  <c r="T88"/>
  <c r="S87"/>
  <c r="S88"/>
  <c r="S86"/>
  <c r="T85"/>
  <c r="T81"/>
  <c r="T82"/>
  <c r="T83"/>
  <c r="S82"/>
  <c r="S83"/>
  <c r="S81"/>
  <c r="T80"/>
  <c r="T76"/>
  <c r="T77"/>
  <c r="T78"/>
  <c r="S77"/>
  <c r="S78"/>
  <c r="S76"/>
  <c r="T75"/>
  <c r="T71"/>
  <c r="T72"/>
  <c r="T73"/>
  <c r="S72"/>
  <c r="S73"/>
  <c r="S71"/>
  <c r="T70"/>
  <c r="T66"/>
  <c r="T67"/>
  <c r="T68"/>
  <c r="S67"/>
  <c r="S68"/>
  <c r="S66"/>
  <c r="T65"/>
  <c r="T61"/>
  <c r="T62"/>
  <c r="T63"/>
  <c r="S62"/>
  <c r="S63"/>
  <c r="S61"/>
  <c r="T60"/>
  <c r="T56"/>
  <c r="T57"/>
  <c r="T58"/>
  <c r="S57"/>
  <c r="S58"/>
  <c r="S56"/>
  <c r="T55"/>
  <c r="T51"/>
  <c r="T52"/>
  <c r="T53"/>
  <c r="S52"/>
  <c r="S53"/>
  <c r="S51"/>
  <c r="T50"/>
  <c r="T46"/>
  <c r="T47"/>
  <c r="T48"/>
  <c r="S47"/>
  <c r="S48"/>
  <c r="S46"/>
  <c r="T45"/>
  <c r="T41"/>
  <c r="T42"/>
  <c r="T43"/>
  <c r="S42"/>
  <c r="S43"/>
  <c r="S41"/>
  <c r="T40"/>
  <c r="T36"/>
  <c r="T37"/>
  <c r="T38"/>
  <c r="S37"/>
  <c r="S38"/>
  <c r="S36"/>
  <c r="T35"/>
  <c r="T31"/>
  <c r="T32"/>
  <c r="T33"/>
  <c r="S32"/>
  <c r="S33"/>
  <c r="S31"/>
  <c r="T30"/>
  <c r="T26"/>
  <c r="T27"/>
  <c r="T28"/>
  <c r="S27"/>
  <c r="S28"/>
  <c r="S26"/>
  <c r="T25"/>
  <c r="T21"/>
  <c r="T22"/>
  <c r="T23"/>
  <c r="S22"/>
  <c r="S23"/>
  <c r="S21"/>
  <c r="T20"/>
  <c r="T16"/>
  <c r="T17"/>
  <c r="T18"/>
  <c r="S17"/>
  <c r="S18"/>
  <c r="S16"/>
  <c r="T15"/>
  <c r="T11"/>
  <c r="T12"/>
  <c r="T13"/>
  <c r="S12"/>
  <c r="S13"/>
  <c r="S11"/>
  <c r="T10"/>
  <c r="T6"/>
  <c r="T7"/>
  <c r="T8"/>
  <c r="S7"/>
  <c r="S8"/>
  <c r="S6"/>
  <c r="T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S152" i="9"/>
  <c r="T152"/>
  <c r="S153"/>
  <c r="T153"/>
  <c r="T151"/>
  <c r="S151"/>
  <c r="S147"/>
  <c r="T147"/>
  <c r="S148"/>
  <c r="T148"/>
  <c r="T146"/>
  <c r="S146"/>
  <c r="S142"/>
  <c r="T142"/>
  <c r="S143"/>
  <c r="T143"/>
  <c r="T141"/>
  <c r="S141"/>
  <c r="S137"/>
  <c r="T137"/>
  <c r="S138"/>
  <c r="T138"/>
  <c r="T136"/>
  <c r="S136"/>
  <c r="S132"/>
  <c r="T132"/>
  <c r="S133"/>
  <c r="T133"/>
  <c r="T131"/>
  <c r="S131"/>
  <c r="S127"/>
  <c r="T127"/>
  <c r="S128"/>
  <c r="T128"/>
  <c r="T126"/>
  <c r="S126"/>
  <c r="S122"/>
  <c r="T122"/>
  <c r="S123"/>
  <c r="T123"/>
  <c r="T121"/>
  <c r="S121"/>
  <c r="S117"/>
  <c r="T117"/>
  <c r="S118"/>
  <c r="T118"/>
  <c r="T116"/>
  <c r="S116"/>
  <c r="S112"/>
  <c r="T112"/>
  <c r="S113"/>
  <c r="T113"/>
  <c r="T111"/>
  <c r="S111"/>
  <c r="S107"/>
  <c r="T107"/>
  <c r="S108"/>
  <c r="T108"/>
  <c r="T106"/>
  <c r="S106"/>
  <c r="S102"/>
  <c r="T102"/>
  <c r="S103"/>
  <c r="T103"/>
  <c r="T101"/>
  <c r="S101"/>
  <c r="S97"/>
  <c r="T97"/>
  <c r="S98"/>
  <c r="T98"/>
  <c r="T96"/>
  <c r="S96"/>
  <c r="S92"/>
  <c r="T92"/>
  <c r="S93"/>
  <c r="T93"/>
  <c r="T91"/>
  <c r="S91"/>
  <c r="S87"/>
  <c r="T87"/>
  <c r="S88"/>
  <c r="T88"/>
  <c r="T86"/>
  <c r="S86"/>
  <c r="S82"/>
  <c r="T82"/>
  <c r="S83"/>
  <c r="T83"/>
  <c r="T81"/>
  <c r="S81"/>
  <c r="S77"/>
  <c r="T77"/>
  <c r="S78"/>
  <c r="T78"/>
  <c r="T76"/>
  <c r="S76"/>
  <c r="S72"/>
  <c r="T72"/>
  <c r="S73"/>
  <c r="T73"/>
  <c r="T71"/>
  <c r="S71"/>
  <c r="S67"/>
  <c r="T67"/>
  <c r="S68"/>
  <c r="T68"/>
  <c r="T66"/>
  <c r="S66"/>
  <c r="S62"/>
  <c r="T62"/>
  <c r="S63"/>
  <c r="T63"/>
  <c r="T61"/>
  <c r="S61"/>
  <c r="S57"/>
  <c r="T57"/>
  <c r="S58"/>
  <c r="T58"/>
  <c r="T56"/>
  <c r="S56"/>
  <c r="S52"/>
  <c r="T52"/>
  <c r="S53"/>
  <c r="T53"/>
  <c r="T51"/>
  <c r="S51"/>
  <c r="S47"/>
  <c r="T47"/>
  <c r="S48"/>
  <c r="T48"/>
  <c r="T46"/>
  <c r="S46"/>
  <c r="S42"/>
  <c r="T42"/>
  <c r="S43"/>
  <c r="T43"/>
  <c r="T41"/>
  <c r="S41"/>
  <c r="S37"/>
  <c r="T37"/>
  <c r="S38"/>
  <c r="T38"/>
  <c r="T36"/>
  <c r="S36"/>
  <c r="S32"/>
  <c r="T32"/>
  <c r="S33"/>
  <c r="T33"/>
  <c r="T31"/>
  <c r="S31"/>
  <c r="S27"/>
  <c r="T27"/>
  <c r="S28"/>
  <c r="T28"/>
  <c r="T26"/>
  <c r="S26"/>
  <c r="S22"/>
  <c r="T22"/>
  <c r="S23"/>
  <c r="T23"/>
  <c r="T21"/>
  <c r="S21"/>
  <c r="S17"/>
  <c r="T17"/>
  <c r="S18"/>
  <c r="T18"/>
  <c r="T16"/>
  <c r="S16"/>
  <c r="S12"/>
  <c r="T12"/>
  <c r="S13"/>
  <c r="T13"/>
  <c r="T11"/>
  <c r="S11"/>
  <c r="T150"/>
  <c r="T145"/>
  <c r="T140"/>
  <c r="T135"/>
  <c r="T130"/>
  <c r="T125"/>
  <c r="T120"/>
  <c r="T115"/>
  <c r="T110"/>
  <c r="T105"/>
  <c r="T100"/>
  <c r="T95"/>
  <c r="T90"/>
  <c r="T85"/>
  <c r="T80"/>
  <c r="T75"/>
  <c r="T70"/>
  <c r="T65"/>
  <c r="T60"/>
  <c r="T55"/>
  <c r="T50"/>
  <c r="T45"/>
  <c r="T40"/>
  <c r="T35"/>
  <c r="T30"/>
  <c r="T25"/>
  <c r="T20"/>
  <c r="T15"/>
  <c r="T10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S104" i="5"/>
  <c r="M104" s="1"/>
  <c r="Q104"/>
  <c r="L104" s="1"/>
  <c r="O104"/>
  <c r="K104" s="1"/>
  <c r="S103"/>
  <c r="M103" s="1"/>
  <c r="Q103"/>
  <c r="L103" s="1"/>
  <c r="O103"/>
  <c r="K103" s="1"/>
  <c r="S102"/>
  <c r="M102" s="1"/>
  <c r="Q102"/>
  <c r="L102" s="1"/>
  <c r="O102"/>
  <c r="K102" s="1"/>
  <c r="S101"/>
  <c r="M101" s="1"/>
  <c r="Q101"/>
  <c r="L101" s="1"/>
  <c r="O101"/>
  <c r="K101" s="1"/>
  <c r="S100"/>
  <c r="M100" s="1"/>
  <c r="Q100"/>
  <c r="L100" s="1"/>
  <c r="O100"/>
  <c r="K100" s="1"/>
  <c r="S99"/>
  <c r="M99" s="1"/>
  <c r="Q99"/>
  <c r="L99" s="1"/>
  <c r="O99"/>
  <c r="K99" s="1"/>
  <c r="S98"/>
  <c r="M98" s="1"/>
  <c r="Q98"/>
  <c r="L98" s="1"/>
  <c r="O98"/>
  <c r="K98" s="1"/>
  <c r="S97"/>
  <c r="M97" s="1"/>
  <c r="Q97"/>
  <c r="L97" s="1"/>
  <c r="O97"/>
  <c r="K97" s="1"/>
  <c r="S96"/>
  <c r="M96" s="1"/>
  <c r="Q96"/>
  <c r="L96" s="1"/>
  <c r="O96"/>
  <c r="K96" s="1"/>
  <c r="S95"/>
  <c r="M95" s="1"/>
  <c r="Q95"/>
  <c r="L95" s="1"/>
  <c r="O95"/>
  <c r="K95" s="1"/>
  <c r="S94"/>
  <c r="M94" s="1"/>
  <c r="Q94"/>
  <c r="L94" s="1"/>
  <c r="O94"/>
  <c r="K94" s="1"/>
  <c r="S93"/>
  <c r="M93" s="1"/>
  <c r="Q93"/>
  <c r="L93" s="1"/>
  <c r="O93"/>
  <c r="K93" s="1"/>
  <c r="S92"/>
  <c r="M92" s="1"/>
  <c r="Q92"/>
  <c r="L92" s="1"/>
  <c r="O92"/>
  <c r="K92" s="1"/>
  <c r="S91"/>
  <c r="M91" s="1"/>
  <c r="Q91"/>
  <c r="L91" s="1"/>
  <c r="O91"/>
  <c r="K91" s="1"/>
  <c r="S90"/>
  <c r="M90" s="1"/>
  <c r="Q90"/>
  <c r="L90" s="1"/>
  <c r="O90"/>
  <c r="K90" s="1"/>
  <c r="S89"/>
  <c r="M89" s="1"/>
  <c r="Q89"/>
  <c r="L89" s="1"/>
  <c r="O89"/>
  <c r="K89" s="1"/>
  <c r="S88"/>
  <c r="M88" s="1"/>
  <c r="Q88"/>
  <c r="L88" s="1"/>
  <c r="O88"/>
  <c r="K88" s="1"/>
  <c r="S87"/>
  <c r="M87" s="1"/>
  <c r="Q87"/>
  <c r="L87" s="1"/>
  <c r="O87"/>
  <c r="K87" s="1"/>
  <c r="S86"/>
  <c r="M86" s="1"/>
  <c r="Q86"/>
  <c r="L86" s="1"/>
  <c r="O86"/>
  <c r="K86" s="1"/>
  <c r="S85"/>
  <c r="M85" s="1"/>
  <c r="Q85"/>
  <c r="L85" s="1"/>
  <c r="O85"/>
  <c r="K85" s="1"/>
  <c r="S84"/>
  <c r="M84" s="1"/>
  <c r="Q84"/>
  <c r="L84" s="1"/>
  <c r="O84"/>
  <c r="K84" s="1"/>
  <c r="S83"/>
  <c r="M83" s="1"/>
  <c r="Q83"/>
  <c r="L83" s="1"/>
  <c r="O83"/>
  <c r="K83" s="1"/>
  <c r="S82"/>
  <c r="M82" s="1"/>
  <c r="Q82"/>
  <c r="L82" s="1"/>
  <c r="O82"/>
  <c r="K82" s="1"/>
  <c r="S81"/>
  <c r="M81" s="1"/>
  <c r="Q81"/>
  <c r="L81" s="1"/>
  <c r="O81"/>
  <c r="K81" s="1"/>
  <c r="S80"/>
  <c r="M80" s="1"/>
  <c r="Q80"/>
  <c r="L80" s="1"/>
  <c r="O80"/>
  <c r="K80" s="1"/>
  <c r="S79"/>
  <c r="M79" s="1"/>
  <c r="Q79"/>
  <c r="L79" s="1"/>
  <c r="O79"/>
  <c r="K79" s="1"/>
  <c r="S78"/>
  <c r="M78" s="1"/>
  <c r="Q78"/>
  <c r="L78" s="1"/>
  <c r="O78"/>
  <c r="K78" s="1"/>
  <c r="S77"/>
  <c r="M77" s="1"/>
  <c r="Q77"/>
  <c r="L77" s="1"/>
  <c r="O77"/>
  <c r="K77" s="1"/>
  <c r="S76"/>
  <c r="M76" s="1"/>
  <c r="Q76"/>
  <c r="L76" s="1"/>
  <c r="O76"/>
  <c r="K76" s="1"/>
  <c r="S75"/>
  <c r="M75" s="1"/>
  <c r="Q75"/>
  <c r="L75" s="1"/>
  <c r="O75"/>
  <c r="K75" s="1"/>
  <c r="S74"/>
  <c r="M74" s="1"/>
  <c r="Q74"/>
  <c r="L74" s="1"/>
  <c r="O74"/>
  <c r="K74" s="1"/>
  <c r="S73"/>
  <c r="M73" s="1"/>
  <c r="Q73"/>
  <c r="L73" s="1"/>
  <c r="O73"/>
  <c r="K73" s="1"/>
  <c r="S72"/>
  <c r="M72" s="1"/>
  <c r="Q72"/>
  <c r="L72" s="1"/>
  <c r="O72"/>
  <c r="K72" s="1"/>
  <c r="S71"/>
  <c r="M71" s="1"/>
  <c r="Q71"/>
  <c r="L71" s="1"/>
  <c r="O71"/>
  <c r="K71" s="1"/>
  <c r="S70"/>
  <c r="M70" s="1"/>
  <c r="Q70"/>
  <c r="L70" s="1"/>
  <c r="O70"/>
  <c r="K70" s="1"/>
  <c r="S69"/>
  <c r="M69" s="1"/>
  <c r="Q69"/>
  <c r="L69" s="1"/>
  <c r="O69"/>
  <c r="K69" s="1"/>
  <c r="S68"/>
  <c r="M68" s="1"/>
  <c r="Q68"/>
  <c r="L68" s="1"/>
  <c r="O68"/>
  <c r="K68" s="1"/>
  <c r="S67"/>
  <c r="M67" s="1"/>
  <c r="Q67"/>
  <c r="L67" s="1"/>
  <c r="O67"/>
  <c r="K67" s="1"/>
  <c r="S66"/>
  <c r="M66" s="1"/>
  <c r="Q66"/>
  <c r="L66" s="1"/>
  <c r="O66"/>
  <c r="K66" s="1"/>
  <c r="S65"/>
  <c r="M65" s="1"/>
  <c r="Q65"/>
  <c r="L65" s="1"/>
  <c r="O65"/>
  <c r="K65" s="1"/>
  <c r="S64"/>
  <c r="M64" s="1"/>
  <c r="Q64"/>
  <c r="L64" s="1"/>
  <c r="O64"/>
  <c r="K64" s="1"/>
  <c r="S63"/>
  <c r="M63" s="1"/>
  <c r="Q63"/>
  <c r="L63" s="1"/>
  <c r="O63"/>
  <c r="K63" s="1"/>
  <c r="S62"/>
  <c r="M62" s="1"/>
  <c r="Q62"/>
  <c r="L62" s="1"/>
  <c r="O62"/>
  <c r="K62" s="1"/>
  <c r="S61"/>
  <c r="M61" s="1"/>
  <c r="Q61"/>
  <c r="L61" s="1"/>
  <c r="V98" i="10" s="1"/>
  <c r="O61" i="5"/>
  <c r="K61" s="1"/>
  <c r="S60"/>
  <c r="M60" s="1"/>
  <c r="Q60"/>
  <c r="L60" s="1"/>
  <c r="O60"/>
  <c r="K60" s="1"/>
  <c r="S59"/>
  <c r="M59" s="1"/>
  <c r="Q59"/>
  <c r="L59" s="1"/>
  <c r="V96" i="10" s="1"/>
  <c r="O59" i="5"/>
  <c r="K59" s="1"/>
  <c r="S58"/>
  <c r="M58" s="1"/>
  <c r="Q58"/>
  <c r="L58" s="1"/>
  <c r="O58"/>
  <c r="K58" s="1"/>
  <c r="S57"/>
  <c r="M57" s="1"/>
  <c r="Q57"/>
  <c r="L57" s="1"/>
  <c r="V92" i="10" s="1"/>
  <c r="O57" i="5"/>
  <c r="K57" s="1"/>
  <c r="S56"/>
  <c r="M56" s="1"/>
  <c r="Q56"/>
  <c r="L56" s="1"/>
  <c r="O56"/>
  <c r="K56" s="1"/>
  <c r="S55"/>
  <c r="M55" s="1"/>
  <c r="Q55"/>
  <c r="L55" s="1"/>
  <c r="V88" i="10" s="1"/>
  <c r="O55" i="5"/>
  <c r="K55" s="1"/>
  <c r="S54"/>
  <c r="M54" s="1"/>
  <c r="Q54"/>
  <c r="L54" s="1"/>
  <c r="O54"/>
  <c r="K54" s="1"/>
  <c r="S53"/>
  <c r="M53" s="1"/>
  <c r="Q53"/>
  <c r="L53" s="1"/>
  <c r="O53"/>
  <c r="K53" s="1"/>
  <c r="S52"/>
  <c r="M52" s="1"/>
  <c r="Q52"/>
  <c r="L52" s="1"/>
  <c r="O52"/>
  <c r="K52" s="1"/>
  <c r="S51"/>
  <c r="M51" s="1"/>
  <c r="Q51"/>
  <c r="L51" s="1"/>
  <c r="O51"/>
  <c r="K51" s="1"/>
  <c r="S50"/>
  <c r="M50" s="1"/>
  <c r="Q50"/>
  <c r="L50" s="1"/>
  <c r="O50"/>
  <c r="K50" s="1"/>
  <c r="S49"/>
  <c r="M49" s="1"/>
  <c r="Q49"/>
  <c r="L49" s="1"/>
  <c r="O49"/>
  <c r="K49" s="1"/>
  <c r="S48"/>
  <c r="M48" s="1"/>
  <c r="Q48"/>
  <c r="L48" s="1"/>
  <c r="O48"/>
  <c r="K48" s="1"/>
  <c r="S47"/>
  <c r="M47" s="1"/>
  <c r="Q47"/>
  <c r="L47" s="1"/>
  <c r="O47"/>
  <c r="K47" s="1"/>
  <c r="S46"/>
  <c r="M46" s="1"/>
  <c r="Q46"/>
  <c r="L46" s="1"/>
  <c r="O46"/>
  <c r="K46" s="1"/>
  <c r="S45"/>
  <c r="M45" s="1"/>
  <c r="Q45"/>
  <c r="L45" s="1"/>
  <c r="O45"/>
  <c r="K45" s="1"/>
  <c r="S44"/>
  <c r="M44" s="1"/>
  <c r="Q44"/>
  <c r="L44" s="1"/>
  <c r="O44"/>
  <c r="K44" s="1"/>
  <c r="S43"/>
  <c r="M43" s="1"/>
  <c r="Q43"/>
  <c r="L43" s="1"/>
  <c r="O43"/>
  <c r="K43" s="1"/>
  <c r="S42"/>
  <c r="M42" s="1"/>
  <c r="Q42"/>
  <c r="L42" s="1"/>
  <c r="O42"/>
  <c r="K42" s="1"/>
  <c r="S41"/>
  <c r="M41" s="1"/>
  <c r="Q41"/>
  <c r="L41" s="1"/>
  <c r="O41"/>
  <c r="K41" s="1"/>
  <c r="S40"/>
  <c r="M40" s="1"/>
  <c r="Q40"/>
  <c r="L40" s="1"/>
  <c r="O40"/>
  <c r="K40" s="1"/>
  <c r="S39"/>
  <c r="M39" s="1"/>
  <c r="Q39"/>
  <c r="L39" s="1"/>
  <c r="O39"/>
  <c r="K39" s="1"/>
  <c r="S38"/>
  <c r="M38" s="1"/>
  <c r="Q38"/>
  <c r="L38" s="1"/>
  <c r="O38"/>
  <c r="K38" s="1"/>
  <c r="S37"/>
  <c r="M37" s="1"/>
  <c r="Q37"/>
  <c r="L37" s="1"/>
  <c r="O37"/>
  <c r="K37" s="1"/>
  <c r="S36"/>
  <c r="M36" s="1"/>
  <c r="Q36"/>
  <c r="L36" s="1"/>
  <c r="O36"/>
  <c r="K36" s="1"/>
  <c r="S35"/>
  <c r="M35" s="1"/>
  <c r="Q35"/>
  <c r="L35" s="1"/>
  <c r="O35"/>
  <c r="K35" s="1"/>
  <c r="S34"/>
  <c r="M34" s="1"/>
  <c r="Q34"/>
  <c r="L34" s="1"/>
  <c r="O34"/>
  <c r="K34" s="1"/>
  <c r="S33"/>
  <c r="M33" s="1"/>
  <c r="Q33"/>
  <c r="L33" s="1"/>
  <c r="O33"/>
  <c r="K33" s="1"/>
  <c r="S32"/>
  <c r="M32" s="1"/>
  <c r="Q32"/>
  <c r="L32" s="1"/>
  <c r="O32"/>
  <c r="K32" s="1"/>
  <c r="S31"/>
  <c r="M31" s="1"/>
  <c r="Q31"/>
  <c r="L31" s="1"/>
  <c r="O31"/>
  <c r="K31" s="1"/>
  <c r="S30"/>
  <c r="M30" s="1"/>
  <c r="Q30"/>
  <c r="L30" s="1"/>
  <c r="O30"/>
  <c r="K30" s="1"/>
  <c r="S29"/>
  <c r="M29" s="1"/>
  <c r="Q29"/>
  <c r="L29" s="1"/>
  <c r="O29"/>
  <c r="K29" s="1"/>
  <c r="S28"/>
  <c r="M28" s="1"/>
  <c r="Q28"/>
  <c r="L28" s="1"/>
  <c r="O28"/>
  <c r="K28" s="1"/>
  <c r="S27"/>
  <c r="M27" s="1"/>
  <c r="Q27"/>
  <c r="L27" s="1"/>
  <c r="O27"/>
  <c r="K27" s="1"/>
  <c r="S26"/>
  <c r="M26" s="1"/>
  <c r="Q26"/>
  <c r="L26" s="1"/>
  <c r="O26"/>
  <c r="K26" s="1"/>
  <c r="S25"/>
  <c r="M25" s="1"/>
  <c r="Q25"/>
  <c r="L25" s="1"/>
  <c r="O25"/>
  <c r="K25" s="1"/>
  <c r="S24"/>
  <c r="M24" s="1"/>
  <c r="Q24"/>
  <c r="L24" s="1"/>
  <c r="O24"/>
  <c r="K24" s="1"/>
  <c r="S23"/>
  <c r="M23" s="1"/>
  <c r="Q23"/>
  <c r="L23" s="1"/>
  <c r="O23"/>
  <c r="K23" s="1"/>
  <c r="S22"/>
  <c r="M22" s="1"/>
  <c r="Q22"/>
  <c r="L22" s="1"/>
  <c r="O22"/>
  <c r="K22" s="1"/>
  <c r="S21"/>
  <c r="M21" s="1"/>
  <c r="Q21"/>
  <c r="L21" s="1"/>
  <c r="O21"/>
  <c r="K21" s="1"/>
  <c r="S20"/>
  <c r="M20" s="1"/>
  <c r="Q20"/>
  <c r="L20" s="1"/>
  <c r="O20"/>
  <c r="K20" s="1"/>
  <c r="S19"/>
  <c r="M19" s="1"/>
  <c r="Q19"/>
  <c r="L19" s="1"/>
  <c r="O19"/>
  <c r="K19" s="1"/>
  <c r="S18"/>
  <c r="M18" s="1"/>
  <c r="Q18"/>
  <c r="L18" s="1"/>
  <c r="O18"/>
  <c r="K18" s="1"/>
  <c r="S17"/>
  <c r="M17" s="1"/>
  <c r="Q17"/>
  <c r="L17" s="1"/>
  <c r="O17"/>
  <c r="K17" s="1"/>
  <c r="S16"/>
  <c r="M16" s="1"/>
  <c r="W23" i="10" s="1"/>
  <c r="Q16" i="5"/>
  <c r="L16" s="1"/>
  <c r="O16"/>
  <c r="K16" s="1"/>
  <c r="S15"/>
  <c r="M15" s="1"/>
  <c r="Q15"/>
  <c r="L15" s="1"/>
  <c r="O15"/>
  <c r="K15" s="1"/>
  <c r="S14"/>
  <c r="M14" s="1"/>
  <c r="Q14"/>
  <c r="L14" s="1"/>
  <c r="O14"/>
  <c r="K14" s="1"/>
  <c r="S13"/>
  <c r="M13" s="1"/>
  <c r="Q13"/>
  <c r="L13" s="1"/>
  <c r="O13"/>
  <c r="K13" s="1"/>
  <c r="S12"/>
  <c r="M12" s="1"/>
  <c r="Q12"/>
  <c r="L12" s="1"/>
  <c r="O12"/>
  <c r="K12" s="1"/>
  <c r="S11"/>
  <c r="M11" s="1"/>
  <c r="Q11"/>
  <c r="L11" s="1"/>
  <c r="O11"/>
  <c r="K11" s="1"/>
  <c r="S10"/>
  <c r="M10" s="1"/>
  <c r="Q10"/>
  <c r="L10" s="1"/>
  <c r="O10"/>
  <c r="K10" s="1"/>
  <c r="U13" i="10" s="1"/>
  <c r="S9" i="5"/>
  <c r="M9" s="1"/>
  <c r="Q9"/>
  <c r="L9" s="1"/>
  <c r="O9"/>
  <c r="K9" s="1"/>
  <c r="S8"/>
  <c r="M8" s="1"/>
  <c r="Q8"/>
  <c r="L8" s="1"/>
  <c r="O8"/>
  <c r="K8" s="1"/>
  <c r="S7"/>
  <c r="M7" s="1"/>
  <c r="Q7"/>
  <c r="L7" s="1"/>
  <c r="O7"/>
  <c r="K7" s="1"/>
  <c r="S6"/>
  <c r="M6" s="1"/>
  <c r="Q6"/>
  <c r="L6" s="1"/>
  <c r="O6"/>
  <c r="K6" s="1"/>
  <c r="S5"/>
  <c r="M5" s="1"/>
  <c r="Q5"/>
  <c r="L5" s="1"/>
  <c r="O5"/>
  <c r="K5" s="1"/>
  <c r="O6" i="1"/>
  <c r="K6" s="1"/>
  <c r="Q6"/>
  <c r="L6" s="1"/>
  <c r="S6"/>
  <c r="M6" s="1"/>
  <c r="O7"/>
  <c r="K7" s="1"/>
  <c r="Q7"/>
  <c r="L7" s="1"/>
  <c r="S7"/>
  <c r="M7" s="1"/>
  <c r="O8"/>
  <c r="K8" s="1"/>
  <c r="U11" i="9" s="1"/>
  <c r="Q8" i="1"/>
  <c r="L8" s="1"/>
  <c r="V11" i="9" s="1"/>
  <c r="S8" i="1"/>
  <c r="M8" s="1"/>
  <c r="O9"/>
  <c r="K9" s="1"/>
  <c r="U12" i="9" s="1"/>
  <c r="Q9" i="1"/>
  <c r="L9" s="1"/>
  <c r="V12" i="9" s="1"/>
  <c r="S9" i="1"/>
  <c r="M9" s="1"/>
  <c r="O10"/>
  <c r="K10" s="1"/>
  <c r="U13" i="9" s="1"/>
  <c r="Q10" i="1"/>
  <c r="L10" s="1"/>
  <c r="V13" i="9" s="1"/>
  <c r="S10" i="1"/>
  <c r="M10" s="1"/>
  <c r="O11"/>
  <c r="K11" s="1"/>
  <c r="U16" i="9" s="1"/>
  <c r="Q11" i="1"/>
  <c r="L11" s="1"/>
  <c r="V16" i="9" s="1"/>
  <c r="S11" i="1"/>
  <c r="M11" s="1"/>
  <c r="O12"/>
  <c r="K12" s="1"/>
  <c r="U17" i="9" s="1"/>
  <c r="Q12" i="1"/>
  <c r="L12" s="1"/>
  <c r="V17" i="9" s="1"/>
  <c r="S12" i="1"/>
  <c r="M12" s="1"/>
  <c r="O13"/>
  <c r="K13" s="1"/>
  <c r="U18" i="9" s="1"/>
  <c r="Q13" i="1"/>
  <c r="L13" s="1"/>
  <c r="V18" i="9" s="1"/>
  <c r="S13" i="1"/>
  <c r="M13" s="1"/>
  <c r="O14"/>
  <c r="K14" s="1"/>
  <c r="U21" i="9" s="1"/>
  <c r="Q14" i="1"/>
  <c r="L14" s="1"/>
  <c r="V21" i="9" s="1"/>
  <c r="S14" i="1"/>
  <c r="M14" s="1"/>
  <c r="O15"/>
  <c r="K15" s="1"/>
  <c r="U22" i="9" s="1"/>
  <c r="Q15" i="1"/>
  <c r="L15" s="1"/>
  <c r="V22" i="9" s="1"/>
  <c r="S15" i="1"/>
  <c r="M15" s="1"/>
  <c r="O16"/>
  <c r="K16" s="1"/>
  <c r="U23" i="9" s="1"/>
  <c r="Q16" i="1"/>
  <c r="L16" s="1"/>
  <c r="V23" i="9" s="1"/>
  <c r="S16" i="1"/>
  <c r="M16" s="1"/>
  <c r="O17"/>
  <c r="K17" s="1"/>
  <c r="U26" i="9" s="1"/>
  <c r="Q17" i="1"/>
  <c r="L17" s="1"/>
  <c r="V26" i="9" s="1"/>
  <c r="S17" i="1"/>
  <c r="M17" s="1"/>
  <c r="O18"/>
  <c r="K18" s="1"/>
  <c r="U27" i="9" s="1"/>
  <c r="Q18" i="1"/>
  <c r="L18" s="1"/>
  <c r="V27" i="9" s="1"/>
  <c r="S18" i="1"/>
  <c r="M18" s="1"/>
  <c r="O19"/>
  <c r="K19" s="1"/>
  <c r="U28" i="9" s="1"/>
  <c r="Q19" i="1"/>
  <c r="L19" s="1"/>
  <c r="V28" i="9" s="1"/>
  <c r="S19" i="1"/>
  <c r="M19" s="1"/>
  <c r="O20"/>
  <c r="K20" s="1"/>
  <c r="U31" i="9" s="1"/>
  <c r="Q20" i="1"/>
  <c r="L20" s="1"/>
  <c r="V31" i="9" s="1"/>
  <c r="S20" i="1"/>
  <c r="M20" s="1"/>
  <c r="O21"/>
  <c r="K21" s="1"/>
  <c r="U32" i="9" s="1"/>
  <c r="Q21" i="1"/>
  <c r="L21" s="1"/>
  <c r="V32" i="9" s="1"/>
  <c r="S21" i="1"/>
  <c r="M21" s="1"/>
  <c r="O22"/>
  <c r="K22" s="1"/>
  <c r="U33" i="9" s="1"/>
  <c r="Q22" i="1"/>
  <c r="L22" s="1"/>
  <c r="V33" i="9" s="1"/>
  <c r="S22" i="1"/>
  <c r="M22" s="1"/>
  <c r="O23"/>
  <c r="K23" s="1"/>
  <c r="U36" i="9" s="1"/>
  <c r="Q23" i="1"/>
  <c r="L23" s="1"/>
  <c r="V36" i="9" s="1"/>
  <c r="S23" i="1"/>
  <c r="M23" s="1"/>
  <c r="O24"/>
  <c r="K24" s="1"/>
  <c r="U37" i="9" s="1"/>
  <c r="Q24" i="1"/>
  <c r="L24" s="1"/>
  <c r="S24"/>
  <c r="M24" s="1"/>
  <c r="W37" i="9" s="1"/>
  <c r="O25" i="1"/>
  <c r="K25" s="1"/>
  <c r="U38" i="9" s="1"/>
  <c r="Q25" i="1"/>
  <c r="L25" s="1"/>
  <c r="S25"/>
  <c r="M25" s="1"/>
  <c r="W38" i="9" s="1"/>
  <c r="O26" i="1"/>
  <c r="K26" s="1"/>
  <c r="U41" i="9" s="1"/>
  <c r="Q26" i="1"/>
  <c r="L26" s="1"/>
  <c r="S26"/>
  <c r="M26" s="1"/>
  <c r="W41" i="9" s="1"/>
  <c r="O27" i="1"/>
  <c r="K27" s="1"/>
  <c r="U42" i="9" s="1"/>
  <c r="Q27" i="1"/>
  <c r="L27" s="1"/>
  <c r="S27"/>
  <c r="M27" s="1"/>
  <c r="W42" i="9" s="1"/>
  <c r="O28" i="1"/>
  <c r="K28" s="1"/>
  <c r="U43" i="9" s="1"/>
  <c r="Q28" i="1"/>
  <c r="L28" s="1"/>
  <c r="S28"/>
  <c r="M28" s="1"/>
  <c r="W43" i="9" s="1"/>
  <c r="O29" i="1"/>
  <c r="K29" s="1"/>
  <c r="U46" i="9" s="1"/>
  <c r="Q29" i="1"/>
  <c r="L29" s="1"/>
  <c r="S29"/>
  <c r="M29" s="1"/>
  <c r="W46" i="9" s="1"/>
  <c r="O30" i="1"/>
  <c r="K30" s="1"/>
  <c r="U47" i="9" s="1"/>
  <c r="Q30" i="1"/>
  <c r="L30" s="1"/>
  <c r="S30"/>
  <c r="M30" s="1"/>
  <c r="W47" i="9" s="1"/>
  <c r="O31" i="1"/>
  <c r="K31" s="1"/>
  <c r="U48" i="9" s="1"/>
  <c r="Q31" i="1"/>
  <c r="L31" s="1"/>
  <c r="S31"/>
  <c r="M31" s="1"/>
  <c r="W48" i="9" s="1"/>
  <c r="O32" i="1"/>
  <c r="K32" s="1"/>
  <c r="U51" i="9" s="1"/>
  <c r="Q32" i="1"/>
  <c r="L32" s="1"/>
  <c r="S32"/>
  <c r="M32" s="1"/>
  <c r="W51" i="9" s="1"/>
  <c r="O33" i="1"/>
  <c r="K33" s="1"/>
  <c r="U52" i="9" s="1"/>
  <c r="Q33" i="1"/>
  <c r="L33" s="1"/>
  <c r="S33"/>
  <c r="M33" s="1"/>
  <c r="W52" i="9" s="1"/>
  <c r="O34" i="1"/>
  <c r="K34" s="1"/>
  <c r="U53" i="9" s="1"/>
  <c r="Q34" i="1"/>
  <c r="L34" s="1"/>
  <c r="S34"/>
  <c r="M34" s="1"/>
  <c r="W53" i="9" s="1"/>
  <c r="O35" i="1"/>
  <c r="K35" s="1"/>
  <c r="U56" i="9" s="1"/>
  <c r="Q35" i="1"/>
  <c r="L35" s="1"/>
  <c r="S35"/>
  <c r="M35" s="1"/>
  <c r="W56" i="9" s="1"/>
  <c r="O36" i="1"/>
  <c r="K36" s="1"/>
  <c r="U57" i="9" s="1"/>
  <c r="Q36" i="1"/>
  <c r="L36" s="1"/>
  <c r="S36"/>
  <c r="M36" s="1"/>
  <c r="W57" i="9" s="1"/>
  <c r="O37" i="1"/>
  <c r="K37" s="1"/>
  <c r="U58" i="9" s="1"/>
  <c r="Q37" i="1"/>
  <c r="L37" s="1"/>
  <c r="S37"/>
  <c r="M37" s="1"/>
  <c r="W58" i="9" s="1"/>
  <c r="O38" i="1"/>
  <c r="K38" s="1"/>
  <c r="U61" i="9" s="1"/>
  <c r="Q38" i="1"/>
  <c r="L38" s="1"/>
  <c r="S38"/>
  <c r="M38" s="1"/>
  <c r="W61" i="9" s="1"/>
  <c r="O39" i="1"/>
  <c r="K39" s="1"/>
  <c r="Q39"/>
  <c r="L39" s="1"/>
  <c r="S39"/>
  <c r="M39" s="1"/>
  <c r="O40"/>
  <c r="K40" s="1"/>
  <c r="Q40"/>
  <c r="L40" s="1"/>
  <c r="S40"/>
  <c r="M40" s="1"/>
  <c r="O41"/>
  <c r="K41" s="1"/>
  <c r="Q41"/>
  <c r="L41" s="1"/>
  <c r="S41"/>
  <c r="M41" s="1"/>
  <c r="O42"/>
  <c r="K42" s="1"/>
  <c r="Q42"/>
  <c r="L42" s="1"/>
  <c r="S42"/>
  <c r="M42" s="1"/>
  <c r="O43"/>
  <c r="K43" s="1"/>
  <c r="Q43"/>
  <c r="L43" s="1"/>
  <c r="S43"/>
  <c r="M43" s="1"/>
  <c r="O44"/>
  <c r="K44" s="1"/>
  <c r="Q44"/>
  <c r="L44" s="1"/>
  <c r="S44"/>
  <c r="M44" s="1"/>
  <c r="O45"/>
  <c r="K45" s="1"/>
  <c r="Q45"/>
  <c r="L45" s="1"/>
  <c r="S45"/>
  <c r="M45" s="1"/>
  <c r="O46"/>
  <c r="K46" s="1"/>
  <c r="Q46"/>
  <c r="L46" s="1"/>
  <c r="S46"/>
  <c r="M46" s="1"/>
  <c r="O47"/>
  <c r="K47" s="1"/>
  <c r="Q47"/>
  <c r="L47" s="1"/>
  <c r="V76" i="9" s="1"/>
  <c r="S47" i="1"/>
  <c r="M47" s="1"/>
  <c r="W76" i="9" s="1"/>
  <c r="O48" i="1"/>
  <c r="K48" s="1"/>
  <c r="Q48"/>
  <c r="L48" s="1"/>
  <c r="S48"/>
  <c r="M48" s="1"/>
  <c r="O49"/>
  <c r="K49" s="1"/>
  <c r="Q49"/>
  <c r="L49" s="1"/>
  <c r="S49"/>
  <c r="M49" s="1"/>
  <c r="O50"/>
  <c r="K50" s="1"/>
  <c r="Q50"/>
  <c r="L50" s="1"/>
  <c r="S50"/>
  <c r="M50" s="1"/>
  <c r="O51"/>
  <c r="K51" s="1"/>
  <c r="Q51"/>
  <c r="L51" s="1"/>
  <c r="S51"/>
  <c r="M51" s="1"/>
  <c r="O52"/>
  <c r="K52" s="1"/>
  <c r="Q52"/>
  <c r="L52" s="1"/>
  <c r="S52"/>
  <c r="M52" s="1"/>
  <c r="O53"/>
  <c r="K53" s="1"/>
  <c r="Q53"/>
  <c r="L53" s="1"/>
  <c r="S53"/>
  <c r="M53" s="1"/>
  <c r="O54"/>
  <c r="K54" s="1"/>
  <c r="Q54"/>
  <c r="L54" s="1"/>
  <c r="S54"/>
  <c r="M54" s="1"/>
  <c r="O55"/>
  <c r="K55" s="1"/>
  <c r="U88" i="9" s="1"/>
  <c r="Q55" i="1"/>
  <c r="L55" s="1"/>
  <c r="S55"/>
  <c r="M55" s="1"/>
  <c r="O56"/>
  <c r="K56" s="1"/>
  <c r="Q56"/>
  <c r="L56" s="1"/>
  <c r="S56"/>
  <c r="M56" s="1"/>
  <c r="O57"/>
  <c r="K57" s="1"/>
  <c r="Q57"/>
  <c r="L57" s="1"/>
  <c r="S57"/>
  <c r="M57" s="1"/>
  <c r="O58"/>
  <c r="K58" s="1"/>
  <c r="Q58"/>
  <c r="L58" s="1"/>
  <c r="S58"/>
  <c r="M58" s="1"/>
  <c r="O59"/>
  <c r="K59" s="1"/>
  <c r="Q59"/>
  <c r="L59" s="1"/>
  <c r="S59"/>
  <c r="M59" s="1"/>
  <c r="O60"/>
  <c r="K60" s="1"/>
  <c r="Q60"/>
  <c r="L60" s="1"/>
  <c r="S60"/>
  <c r="M60" s="1"/>
  <c r="W97" i="9" s="1"/>
  <c r="O61" i="1"/>
  <c r="K61" s="1"/>
  <c r="Q61"/>
  <c r="L61" s="1"/>
  <c r="S61"/>
  <c r="M61" s="1"/>
  <c r="O62"/>
  <c r="K62" s="1"/>
  <c r="Q62"/>
  <c r="L62" s="1"/>
  <c r="S62"/>
  <c r="M62" s="1"/>
  <c r="O63"/>
  <c r="K63" s="1"/>
  <c r="Q63"/>
  <c r="L63" s="1"/>
  <c r="S63"/>
  <c r="M63" s="1"/>
  <c r="O64"/>
  <c r="K64" s="1"/>
  <c r="Q64"/>
  <c r="L64" s="1"/>
  <c r="S64"/>
  <c r="M64" s="1"/>
  <c r="O65"/>
  <c r="K65" s="1"/>
  <c r="Q65"/>
  <c r="L65" s="1"/>
  <c r="S65"/>
  <c r="M65" s="1"/>
  <c r="O66"/>
  <c r="K66" s="1"/>
  <c r="Q66"/>
  <c r="L66" s="1"/>
  <c r="S66"/>
  <c r="M66" s="1"/>
  <c r="O67"/>
  <c r="K67" s="1"/>
  <c r="Q67"/>
  <c r="L67" s="1"/>
  <c r="S67"/>
  <c r="M67" s="1"/>
  <c r="O68"/>
  <c r="K68" s="1"/>
  <c r="Q68"/>
  <c r="L68" s="1"/>
  <c r="S68"/>
  <c r="M68" s="1"/>
  <c r="O69"/>
  <c r="K69" s="1"/>
  <c r="Q69"/>
  <c r="L69" s="1"/>
  <c r="S69"/>
  <c r="M69" s="1"/>
  <c r="O70"/>
  <c r="K70" s="1"/>
  <c r="Q70"/>
  <c r="L70" s="1"/>
  <c r="S70"/>
  <c r="M70" s="1"/>
  <c r="O71"/>
  <c r="K71" s="1"/>
  <c r="Q71"/>
  <c r="L71" s="1"/>
  <c r="S71"/>
  <c r="M71" s="1"/>
  <c r="O72"/>
  <c r="K72" s="1"/>
  <c r="U117" i="9" s="1"/>
  <c r="Q72" i="1"/>
  <c r="L72" s="1"/>
  <c r="S72"/>
  <c r="M72" s="1"/>
  <c r="O73"/>
  <c r="K73" s="1"/>
  <c r="Q73"/>
  <c r="L73" s="1"/>
  <c r="S73"/>
  <c r="M73" s="1"/>
  <c r="O74"/>
  <c r="K74" s="1"/>
  <c r="Q74"/>
  <c r="L74" s="1"/>
  <c r="S74"/>
  <c r="M74" s="1"/>
  <c r="O75"/>
  <c r="K75" s="1"/>
  <c r="Q75"/>
  <c r="L75" s="1"/>
  <c r="S75"/>
  <c r="M75" s="1"/>
  <c r="O76"/>
  <c r="K76" s="1"/>
  <c r="Q76"/>
  <c r="L76" s="1"/>
  <c r="S76"/>
  <c r="M76" s="1"/>
  <c r="O77"/>
  <c r="K77" s="1"/>
  <c r="Q77"/>
  <c r="L77" s="1"/>
  <c r="S77"/>
  <c r="M77" s="1"/>
  <c r="O78"/>
  <c r="K78" s="1"/>
  <c r="Q78"/>
  <c r="L78" s="1"/>
  <c r="S78"/>
  <c r="M78" s="1"/>
  <c r="O79"/>
  <c r="K79" s="1"/>
  <c r="Q79"/>
  <c r="L79" s="1"/>
  <c r="S79"/>
  <c r="M79" s="1"/>
  <c r="O80"/>
  <c r="K80" s="1"/>
  <c r="Q80"/>
  <c r="L80" s="1"/>
  <c r="S80"/>
  <c r="M80" s="1"/>
  <c r="O81"/>
  <c r="K81" s="1"/>
  <c r="Q81"/>
  <c r="L81" s="1"/>
  <c r="S81"/>
  <c r="M81" s="1"/>
  <c r="O82"/>
  <c r="K82" s="1"/>
  <c r="Q82"/>
  <c r="L82" s="1"/>
  <c r="S82"/>
  <c r="M82" s="1"/>
  <c r="O83"/>
  <c r="K83" s="1"/>
  <c r="Q83"/>
  <c r="L83" s="1"/>
  <c r="S83"/>
  <c r="M83" s="1"/>
  <c r="O84"/>
  <c r="K84" s="1"/>
  <c r="Q84"/>
  <c r="L84" s="1"/>
  <c r="S84"/>
  <c r="M84" s="1"/>
  <c r="O85"/>
  <c r="K85" s="1"/>
  <c r="Q85"/>
  <c r="L85" s="1"/>
  <c r="S85"/>
  <c r="M85" s="1"/>
  <c r="O86"/>
  <c r="K86" s="1"/>
  <c r="Q86"/>
  <c r="L86" s="1"/>
  <c r="S86"/>
  <c r="M86" s="1"/>
  <c r="O87"/>
  <c r="K87" s="1"/>
  <c r="Q87"/>
  <c r="L87" s="1"/>
  <c r="S87"/>
  <c r="M87" s="1"/>
  <c r="O88"/>
  <c r="K88" s="1"/>
  <c r="Q88"/>
  <c r="L88" s="1"/>
  <c r="S88"/>
  <c r="M88" s="1"/>
  <c r="O89"/>
  <c r="K89" s="1"/>
  <c r="Q89"/>
  <c r="L89" s="1"/>
  <c r="S89"/>
  <c r="M89" s="1"/>
  <c r="O90"/>
  <c r="K90" s="1"/>
  <c r="Q90"/>
  <c r="L90" s="1"/>
  <c r="S90"/>
  <c r="M90" s="1"/>
  <c r="O91"/>
  <c r="K91" s="1"/>
  <c r="Q91"/>
  <c r="L91" s="1"/>
  <c r="S91"/>
  <c r="M91" s="1"/>
  <c r="O92"/>
  <c r="K92" s="1"/>
  <c r="Q92"/>
  <c r="L92" s="1"/>
  <c r="S92"/>
  <c r="M92" s="1"/>
  <c r="O93"/>
  <c r="K93" s="1"/>
  <c r="Q93"/>
  <c r="L93" s="1"/>
  <c r="S93"/>
  <c r="M93" s="1"/>
  <c r="O94"/>
  <c r="K94" s="1"/>
  <c r="Q94"/>
  <c r="L94" s="1"/>
  <c r="S94"/>
  <c r="M94" s="1"/>
  <c r="O95"/>
  <c r="K95" s="1"/>
  <c r="Q95"/>
  <c r="L95" s="1"/>
  <c r="S95"/>
  <c r="M95" s="1"/>
  <c r="O96"/>
  <c r="K96" s="1"/>
  <c r="Q96"/>
  <c r="L96" s="1"/>
  <c r="S96"/>
  <c r="M96" s="1"/>
  <c r="O97"/>
  <c r="K97" s="1"/>
  <c r="Q97"/>
  <c r="L97" s="1"/>
  <c r="S97"/>
  <c r="M97" s="1"/>
  <c r="O98"/>
  <c r="K98" s="1"/>
  <c r="Q98"/>
  <c r="L98" s="1"/>
  <c r="S98"/>
  <c r="M98" s="1"/>
  <c r="O99"/>
  <c r="K99" s="1"/>
  <c r="Q99"/>
  <c r="L99" s="1"/>
  <c r="S99"/>
  <c r="M99" s="1"/>
  <c r="O100"/>
  <c r="K100" s="1"/>
  <c r="Q100"/>
  <c r="L100" s="1"/>
  <c r="S100"/>
  <c r="M100" s="1"/>
  <c r="O101"/>
  <c r="K101" s="1"/>
  <c r="Q101"/>
  <c r="L101" s="1"/>
  <c r="S101"/>
  <c r="M101" s="1"/>
  <c r="O102"/>
  <c r="K102" s="1"/>
  <c r="Q102"/>
  <c r="L102" s="1"/>
  <c r="S102"/>
  <c r="M102" s="1"/>
  <c r="O103"/>
  <c r="K103" s="1"/>
  <c r="Q103"/>
  <c r="L103" s="1"/>
  <c r="S103"/>
  <c r="M103" s="1"/>
  <c r="O104"/>
  <c r="K104" s="1"/>
  <c r="Q104"/>
  <c r="L104" s="1"/>
  <c r="S104"/>
  <c r="M104" s="1"/>
  <c r="S5"/>
  <c r="M5" s="1"/>
  <c r="Q5"/>
  <c r="L5" s="1"/>
  <c r="O5"/>
  <c r="K5" s="1"/>
  <c r="Q2" i="5"/>
  <c r="V102" i="10"/>
  <c r="V106"/>
  <c r="V108"/>
  <c r="V112"/>
  <c r="V116"/>
  <c r="V118"/>
  <c r="V122"/>
  <c r="V126"/>
  <c r="F2" i="5"/>
  <c r="P6" s="1"/>
  <c r="W92" i="10"/>
  <c r="V6"/>
  <c r="V7"/>
  <c r="V8"/>
  <c r="V11"/>
  <c r="V12"/>
  <c r="V13"/>
  <c r="V16"/>
  <c r="V17"/>
  <c r="V18"/>
  <c r="V21"/>
  <c r="V22"/>
  <c r="V23"/>
  <c r="V26"/>
  <c r="V27"/>
  <c r="V28"/>
  <c r="V31"/>
  <c r="V32"/>
  <c r="V33"/>
  <c r="V36"/>
  <c r="V37"/>
  <c r="V38"/>
  <c r="V41"/>
  <c r="V42"/>
  <c r="V43"/>
  <c r="V46"/>
  <c r="V47"/>
  <c r="V48"/>
  <c r="V51"/>
  <c r="V52"/>
  <c r="V53"/>
  <c r="V56"/>
  <c r="V57"/>
  <c r="V58"/>
  <c r="V61"/>
  <c r="V62"/>
  <c r="V63"/>
  <c r="V66"/>
  <c r="V67"/>
  <c r="V68"/>
  <c r="V71"/>
  <c r="V72"/>
  <c r="V73"/>
  <c r="V76"/>
  <c r="V77"/>
  <c r="V78"/>
  <c r="V81"/>
  <c r="V82"/>
  <c r="V83"/>
  <c r="V86"/>
  <c r="V87"/>
  <c r="V91"/>
  <c r="V93"/>
  <c r="V97"/>
  <c r="V101"/>
  <c r="V103"/>
  <c r="V107"/>
  <c r="V111"/>
  <c r="V113"/>
  <c r="V117"/>
  <c r="V121"/>
  <c r="V123"/>
  <c r="V127"/>
  <c r="V128"/>
  <c r="V131"/>
  <c r="V132"/>
  <c r="V133"/>
  <c r="V136"/>
  <c r="V137"/>
  <c r="V138"/>
  <c r="V141"/>
  <c r="V142"/>
  <c r="V143"/>
  <c r="V146"/>
  <c r="V147"/>
  <c r="V148"/>
  <c r="V151"/>
  <c r="V152"/>
  <c r="V153"/>
  <c r="W62" i="9"/>
  <c r="W66"/>
  <c r="W68"/>
  <c r="W72"/>
  <c r="W78"/>
  <c r="W82"/>
  <c r="W86"/>
  <c r="W88"/>
  <c r="W92"/>
  <c r="W96"/>
  <c r="W98"/>
  <c r="W102"/>
  <c r="W106"/>
  <c r="W108"/>
  <c r="W112"/>
  <c r="W116"/>
  <c r="W118"/>
  <c r="W122"/>
  <c r="W126"/>
  <c r="W128"/>
  <c r="W132"/>
  <c r="W136"/>
  <c r="W138"/>
  <c r="W142"/>
  <c r="W146"/>
  <c r="W148"/>
  <c r="W152"/>
  <c r="W63"/>
  <c r="W67"/>
  <c r="W71"/>
  <c r="W73"/>
  <c r="W77"/>
  <c r="W81"/>
  <c r="W83"/>
  <c r="W87"/>
  <c r="W91"/>
  <c r="W93"/>
  <c r="W101"/>
  <c r="W103"/>
  <c r="W107"/>
  <c r="W111"/>
  <c r="W113"/>
  <c r="W117"/>
  <c r="W121"/>
  <c r="W123"/>
  <c r="W127"/>
  <c r="W131"/>
  <c r="W133"/>
  <c r="W137"/>
  <c r="W141"/>
  <c r="W143"/>
  <c r="W147"/>
  <c r="W151"/>
  <c r="W153"/>
  <c r="V147"/>
  <c r="V77"/>
  <c r="V121"/>
  <c r="V133"/>
  <c r="V103"/>
  <c r="V112"/>
  <c r="V153"/>
  <c r="V141"/>
  <c r="V127"/>
  <c r="V113"/>
  <c r="V91"/>
  <c r="V63"/>
  <c r="V151"/>
  <c r="V143"/>
  <c r="V137"/>
  <c r="V131"/>
  <c r="V123"/>
  <c r="V117"/>
  <c r="V111"/>
  <c r="V97"/>
  <c r="V83"/>
  <c r="V71"/>
  <c r="V138"/>
  <c r="V86"/>
  <c r="V107"/>
  <c r="V101"/>
  <c r="V93"/>
  <c r="V87"/>
  <c r="V81"/>
  <c r="V73"/>
  <c r="V67"/>
  <c r="V152"/>
  <c r="V126"/>
  <c r="V98"/>
  <c r="V72"/>
  <c r="V146"/>
  <c r="V132"/>
  <c r="V118"/>
  <c r="V106"/>
  <c r="V92"/>
  <c r="V78"/>
  <c r="V66"/>
  <c r="V148"/>
  <c r="V142"/>
  <c r="V136"/>
  <c r="V128"/>
  <c r="V122"/>
  <c r="V116"/>
  <c r="V108"/>
  <c r="V102"/>
  <c r="V96"/>
  <c r="V88"/>
  <c r="V82"/>
  <c r="V68"/>
  <c r="V62"/>
  <c r="U66"/>
  <c r="U68"/>
  <c r="U72"/>
  <c r="U76"/>
  <c r="U78"/>
  <c r="U82"/>
  <c r="U86"/>
  <c r="U92"/>
  <c r="U96"/>
  <c r="U98"/>
  <c r="U102"/>
  <c r="U106"/>
  <c r="U108"/>
  <c r="U112"/>
  <c r="U116"/>
  <c r="U118"/>
  <c r="U122"/>
  <c r="U126"/>
  <c r="U128"/>
  <c r="U132"/>
  <c r="U136"/>
  <c r="U138"/>
  <c r="U142"/>
  <c r="U146"/>
  <c r="U148"/>
  <c r="U152"/>
  <c r="U67"/>
  <c r="U71"/>
  <c r="U73"/>
  <c r="U77"/>
  <c r="U81"/>
  <c r="U83"/>
  <c r="U87"/>
  <c r="U91"/>
  <c r="U93"/>
  <c r="U97"/>
  <c r="U101"/>
  <c r="U103"/>
  <c r="U107"/>
  <c r="U111"/>
  <c r="U113"/>
  <c r="U121"/>
  <c r="U123"/>
  <c r="U127"/>
  <c r="U131"/>
  <c r="U133"/>
  <c r="U137"/>
  <c r="U141"/>
  <c r="U143"/>
  <c r="U147"/>
  <c r="U151"/>
  <c r="U153"/>
  <c r="U153" i="10"/>
  <c r="U152"/>
  <c r="U151"/>
  <c r="U148"/>
  <c r="U147"/>
  <c r="U146"/>
  <c r="U143"/>
  <c r="U142"/>
  <c r="U141"/>
  <c r="U138"/>
  <c r="U137"/>
  <c r="U136"/>
  <c r="U133"/>
  <c r="U132"/>
  <c r="U131"/>
  <c r="U128"/>
  <c r="U127"/>
  <c r="U126"/>
  <c r="U122"/>
  <c r="U118"/>
  <c r="U116"/>
  <c r="U112"/>
  <c r="U108"/>
  <c r="U106"/>
  <c r="U102"/>
  <c r="U98"/>
  <c r="U96"/>
  <c r="U88"/>
  <c r="U86"/>
  <c r="U83"/>
  <c r="U82"/>
  <c r="U81"/>
  <c r="U78"/>
  <c r="U77"/>
  <c r="U76"/>
  <c r="U73"/>
  <c r="U72"/>
  <c r="U71"/>
  <c r="U68"/>
  <c r="U67"/>
  <c r="U66"/>
  <c r="U63"/>
  <c r="U62"/>
  <c r="U61"/>
  <c r="U58"/>
  <c r="U57"/>
  <c r="U56"/>
  <c r="U53"/>
  <c r="U52"/>
  <c r="U51"/>
  <c r="U48"/>
  <c r="U47"/>
  <c r="U46"/>
  <c r="U43"/>
  <c r="U42"/>
  <c r="U41"/>
  <c r="U38"/>
  <c r="U37"/>
  <c r="U36"/>
  <c r="U33"/>
  <c r="U32"/>
  <c r="U31"/>
  <c r="U28"/>
  <c r="U27"/>
  <c r="U26"/>
  <c r="U23"/>
  <c r="U22"/>
  <c r="U21"/>
  <c r="U18"/>
  <c r="U17"/>
  <c r="U16"/>
  <c r="U12"/>
  <c r="U11"/>
  <c r="U8"/>
  <c r="U7"/>
  <c r="U6"/>
  <c r="U123"/>
  <c r="U121"/>
  <c r="U117"/>
  <c r="U113"/>
  <c r="U111"/>
  <c r="U107"/>
  <c r="U103"/>
  <c r="U101"/>
  <c r="U97"/>
  <c r="U93"/>
  <c r="U91"/>
  <c r="U87"/>
  <c r="W118"/>
  <c r="W112"/>
  <c r="W106"/>
  <c r="W98"/>
  <c r="P51" i="5"/>
  <c r="P47"/>
  <c r="P43"/>
  <c r="P39"/>
  <c r="P35"/>
  <c r="P31"/>
  <c r="P27"/>
  <c r="P23"/>
  <c r="P19"/>
  <c r="P15"/>
  <c r="P11"/>
  <c r="P7"/>
  <c r="P52"/>
  <c r="P48"/>
  <c r="P44"/>
  <c r="P40"/>
  <c r="P36"/>
  <c r="P32"/>
  <c r="P28"/>
  <c r="P24"/>
  <c r="P20"/>
  <c r="P16"/>
  <c r="P12"/>
  <c r="P8"/>
  <c r="W153" i="10"/>
  <c r="W152"/>
  <c r="W151"/>
  <c r="W148"/>
  <c r="W147"/>
  <c r="W146"/>
  <c r="W143"/>
  <c r="W142"/>
  <c r="W141"/>
  <c r="W138"/>
  <c r="W137"/>
  <c r="W136"/>
  <c r="W133"/>
  <c r="W132"/>
  <c r="W131"/>
  <c r="W128"/>
  <c r="W127"/>
  <c r="W123"/>
  <c r="W121"/>
  <c r="W117"/>
  <c r="W113"/>
  <c r="W111"/>
  <c r="W107"/>
  <c r="W103"/>
  <c r="W101"/>
  <c r="W97"/>
  <c r="W93"/>
  <c r="W91"/>
  <c r="W87"/>
  <c r="W86"/>
  <c r="W83"/>
  <c r="W82"/>
  <c r="W81"/>
  <c r="W78"/>
  <c r="W77"/>
  <c r="W76"/>
  <c r="W73"/>
  <c r="W72"/>
  <c r="W71"/>
  <c r="W68"/>
  <c r="W67"/>
  <c r="W66"/>
  <c r="W63"/>
  <c r="W62"/>
  <c r="W61"/>
  <c r="W58"/>
  <c r="W57"/>
  <c r="W56"/>
  <c r="W53"/>
  <c r="W52"/>
  <c r="W51"/>
  <c r="W48"/>
  <c r="W47"/>
  <c r="W46"/>
  <c r="W43"/>
  <c r="W42"/>
  <c r="W41"/>
  <c r="W38"/>
  <c r="W37"/>
  <c r="W36"/>
  <c r="W33"/>
  <c r="W32"/>
  <c r="W31"/>
  <c r="W28"/>
  <c r="W27"/>
  <c r="W26"/>
  <c r="W22"/>
  <c r="W21"/>
  <c r="W18"/>
  <c r="W17"/>
  <c r="W16"/>
  <c r="W13"/>
  <c r="W12"/>
  <c r="W11"/>
  <c r="W8"/>
  <c r="W7"/>
  <c r="W6"/>
  <c r="W126"/>
  <c r="W122"/>
  <c r="W116"/>
  <c r="W108"/>
  <c r="W102"/>
  <c r="W96"/>
  <c r="W88"/>
  <c r="N57" i="5"/>
  <c r="U92" i="10"/>
  <c r="N103" i="1"/>
  <c r="N99"/>
  <c r="N91"/>
  <c r="N83"/>
  <c r="N31" i="9" s="1"/>
  <c r="N75" i="1"/>
  <c r="N67"/>
  <c r="N59"/>
  <c r="N51"/>
  <c r="N43"/>
  <c r="N97"/>
  <c r="N93"/>
  <c r="N85"/>
  <c r="N81"/>
  <c r="N69"/>
  <c r="X112" i="9" s="1"/>
  <c r="N65" i="1"/>
  <c r="N61"/>
  <c r="N49"/>
  <c r="N104"/>
  <c r="N100"/>
  <c r="N96"/>
  <c r="N92"/>
  <c r="N88"/>
  <c r="N84"/>
  <c r="N80"/>
  <c r="N76"/>
  <c r="N68"/>
  <c r="N64"/>
  <c r="N60"/>
  <c r="X97" i="9" s="1"/>
  <c r="N56" i="1"/>
  <c r="N52"/>
  <c r="N48"/>
  <c r="N44"/>
  <c r="N102"/>
  <c r="N98"/>
  <c r="N94"/>
  <c r="N90"/>
  <c r="N86"/>
  <c r="N82"/>
  <c r="N78"/>
  <c r="N74"/>
  <c r="N70"/>
  <c r="N66"/>
  <c r="N62"/>
  <c r="N58"/>
  <c r="N54"/>
  <c r="N50"/>
  <c r="N20" i="9" s="1"/>
  <c r="Z82" s="1"/>
  <c r="N46" i="1"/>
  <c r="N42"/>
  <c r="N95"/>
  <c r="N87"/>
  <c r="N101"/>
  <c r="N89"/>
  <c r="N77"/>
  <c r="N73"/>
  <c r="N57"/>
  <c r="N53"/>
  <c r="N45"/>
  <c r="N41"/>
  <c r="N79"/>
  <c r="N71"/>
  <c r="N63"/>
  <c r="N55"/>
  <c r="X88" i="9" s="1"/>
  <c r="N40" i="1"/>
  <c r="U63" i="9"/>
  <c r="N39" i="1"/>
  <c r="U62" i="9"/>
  <c r="N56" i="5"/>
  <c r="N60"/>
  <c r="N64"/>
  <c r="N68"/>
  <c r="N72"/>
  <c r="N76"/>
  <c r="N6"/>
  <c r="N8"/>
  <c r="N12"/>
  <c r="N14"/>
  <c r="N18"/>
  <c r="N20"/>
  <c r="N22"/>
  <c r="N24"/>
  <c r="N26"/>
  <c r="N28"/>
  <c r="N30"/>
  <c r="N32"/>
  <c r="N34"/>
  <c r="N36"/>
  <c r="N38"/>
  <c r="N40"/>
  <c r="N42"/>
  <c r="N44"/>
  <c r="N46"/>
  <c r="N48"/>
  <c r="N50"/>
  <c r="N52"/>
  <c r="N55"/>
  <c r="N59"/>
  <c r="N63"/>
  <c r="N67"/>
  <c r="N71"/>
  <c r="N75"/>
  <c r="N78"/>
  <c r="N80"/>
  <c r="N82"/>
  <c r="N84"/>
  <c r="N86"/>
  <c r="N88"/>
  <c r="N90"/>
  <c r="N92"/>
  <c r="N94"/>
  <c r="N96"/>
  <c r="N98"/>
  <c r="N100"/>
  <c r="N102"/>
  <c r="N104"/>
  <c r="N54"/>
  <c r="N58"/>
  <c r="N62"/>
  <c r="N66"/>
  <c r="N70"/>
  <c r="N74"/>
  <c r="N5"/>
  <c r="N7"/>
  <c r="N9"/>
  <c r="X12" i="10" s="1"/>
  <c r="N11" i="5"/>
  <c r="N13"/>
  <c r="N15"/>
  <c r="N17"/>
  <c r="N19"/>
  <c r="X28" i="10" s="1"/>
  <c r="N21" i="5"/>
  <c r="N23"/>
  <c r="N25"/>
  <c r="N27"/>
  <c r="N29"/>
  <c r="N31"/>
  <c r="N33"/>
  <c r="N35"/>
  <c r="N37"/>
  <c r="N39"/>
  <c r="N41"/>
  <c r="N43"/>
  <c r="N45"/>
  <c r="N47"/>
  <c r="N49"/>
  <c r="N51"/>
  <c r="N53"/>
  <c r="N61"/>
  <c r="N65"/>
  <c r="N69"/>
  <c r="N73"/>
  <c r="N77"/>
  <c r="N79"/>
  <c r="N81"/>
  <c r="N83"/>
  <c r="N85"/>
  <c r="N87"/>
  <c r="N89"/>
  <c r="N91"/>
  <c r="N93"/>
  <c r="N95"/>
  <c r="N97"/>
  <c r="N99"/>
  <c r="N101"/>
  <c r="N103"/>
  <c r="N29" i="9"/>
  <c r="Z127" s="1"/>
  <c r="X116"/>
  <c r="X86"/>
  <c r="X146"/>
  <c r="X67"/>
  <c r="X93"/>
  <c r="X121"/>
  <c r="X147"/>
  <c r="X71"/>
  <c r="X123"/>
  <c r="X151"/>
  <c r="X108"/>
  <c r="X128"/>
  <c r="X92"/>
  <c r="X73"/>
  <c r="X127"/>
  <c r="X153"/>
  <c r="X77"/>
  <c r="X103"/>
  <c r="X131"/>
  <c r="X78"/>
  <c r="X132"/>
  <c r="X68"/>
  <c r="X122"/>
  <c r="X146" i="10"/>
  <c r="N33"/>
  <c r="X132"/>
  <c r="X112"/>
  <c r="X82"/>
  <c r="X68"/>
  <c r="X56"/>
  <c r="N15"/>
  <c r="X42"/>
  <c r="X121"/>
  <c r="N28"/>
  <c r="X93"/>
  <c r="X151"/>
  <c r="N34"/>
  <c r="X137"/>
  <c r="X122"/>
  <c r="X96"/>
  <c r="N23"/>
  <c r="X77"/>
  <c r="X63"/>
  <c r="N14"/>
  <c r="X51"/>
  <c r="X37"/>
  <c r="N26"/>
  <c r="X111"/>
  <c r="X142"/>
  <c r="X128"/>
  <c r="N25"/>
  <c r="X106"/>
  <c r="X78"/>
  <c r="N17"/>
  <c r="X66"/>
  <c r="X52"/>
  <c r="X38"/>
  <c r="X26"/>
  <c r="X113"/>
  <c r="X87"/>
  <c r="X147"/>
  <c r="X133"/>
  <c r="X116"/>
  <c r="N27"/>
  <c r="X88"/>
  <c r="X73"/>
  <c r="X61"/>
  <c r="N16"/>
  <c r="X47"/>
  <c r="X33"/>
  <c r="X21"/>
  <c r="N8"/>
  <c r="X7"/>
  <c r="X103"/>
  <c r="X152"/>
  <c r="X138"/>
  <c r="N29"/>
  <c r="X126"/>
  <c r="X98"/>
  <c r="X76"/>
  <c r="N19"/>
  <c r="X62"/>
  <c r="X48"/>
  <c r="X36"/>
  <c r="N11"/>
  <c r="X22"/>
  <c r="X8"/>
  <c r="X107"/>
  <c r="X143"/>
  <c r="N30"/>
  <c r="X131"/>
  <c r="X108"/>
  <c r="X83"/>
  <c r="N18"/>
  <c r="X71"/>
  <c r="X57"/>
  <c r="X43"/>
  <c r="X31"/>
  <c r="X17"/>
  <c r="X123"/>
  <c r="X97"/>
  <c r="X148"/>
  <c r="X136"/>
  <c r="N31"/>
  <c r="X118"/>
  <c r="N21"/>
  <c r="X86"/>
  <c r="X72"/>
  <c r="X58"/>
  <c r="N13"/>
  <c r="X46"/>
  <c r="X32"/>
  <c r="X18"/>
  <c r="N5"/>
  <c r="X6"/>
  <c r="X101"/>
  <c r="N24"/>
  <c r="X153"/>
  <c r="X141"/>
  <c r="N32"/>
  <c r="X127"/>
  <c r="X102"/>
  <c r="X81"/>
  <c r="N20"/>
  <c r="X67"/>
  <c r="X53"/>
  <c r="X41"/>
  <c r="N12"/>
  <c r="X27"/>
  <c r="X117"/>
  <c r="N22"/>
  <c r="X91"/>
  <c r="X66" i="9"/>
  <c r="X118"/>
  <c r="X142"/>
  <c r="X81"/>
  <c r="X107"/>
  <c r="X133"/>
  <c r="X83"/>
  <c r="X111"/>
  <c r="X137"/>
  <c r="X98"/>
  <c r="X138"/>
  <c r="X82"/>
  <c r="X136"/>
  <c r="X102"/>
  <c r="X72"/>
  <c r="X126"/>
  <c r="X87"/>
  <c r="X113"/>
  <c r="X141"/>
  <c r="X91"/>
  <c r="X143"/>
  <c r="X106"/>
  <c r="X152"/>
  <c r="X96"/>
  <c r="X148"/>
  <c r="X92" i="10"/>
  <c r="N23" i="9"/>
  <c r="Z97" s="1"/>
  <c r="N34"/>
  <c r="Z152" s="1"/>
  <c r="N26"/>
  <c r="Z112" s="1"/>
  <c r="N18"/>
  <c r="Z72" s="1"/>
  <c r="N28"/>
  <c r="Z122" s="1"/>
  <c r="N25"/>
  <c r="Z107" s="1"/>
  <c r="N32"/>
  <c r="Z142" s="1"/>
  <c r="N30"/>
  <c r="Z132" s="1"/>
  <c r="N22"/>
  <c r="Z92" s="1"/>
  <c r="N33"/>
  <c r="Z147" s="1"/>
  <c r="X62"/>
  <c r="X63"/>
  <c r="Z82" i="10"/>
  <c r="Z7"/>
  <c r="Z87"/>
  <c r="Z22"/>
  <c r="Z117"/>
  <c r="Z97"/>
  <c r="Z37"/>
  <c r="Z57"/>
  <c r="Z92"/>
  <c r="Z42"/>
  <c r="Z142"/>
  <c r="Z47"/>
  <c r="Z137"/>
  <c r="Z132"/>
  <c r="Z62"/>
  <c r="Z152"/>
  <c r="Z72"/>
  <c r="Z67"/>
  <c r="Z112"/>
  <c r="Z147"/>
  <c r="Z102"/>
  <c r="Z77"/>
  <c r="Z127"/>
  <c r="Z107"/>
  <c r="Z52"/>
  <c r="Z122"/>
  <c r="L11" i="11" l="1"/>
  <c r="L13"/>
  <c r="K12"/>
  <c r="M12"/>
  <c r="K10"/>
  <c r="M10"/>
  <c r="L8"/>
  <c r="K7"/>
  <c r="L7"/>
  <c r="N9"/>
  <c r="M6"/>
  <c r="K11"/>
  <c r="K13"/>
  <c r="M13"/>
  <c r="K8"/>
  <c r="M8"/>
  <c r="M7"/>
  <c r="O2"/>
  <c r="L16"/>
  <c r="N16" s="1"/>
  <c r="M15"/>
  <c r="K19"/>
  <c r="M19"/>
  <c r="R6"/>
  <c r="R10"/>
  <c r="R14"/>
  <c r="R18"/>
  <c r="R8"/>
  <c r="N17"/>
  <c r="R12"/>
  <c r="L22"/>
  <c r="N22" s="1"/>
  <c r="R16"/>
  <c r="L10"/>
  <c r="N10" s="1"/>
  <c r="F2"/>
  <c r="P8" s="1"/>
  <c r="J2"/>
  <c r="T8" s="1"/>
  <c r="Q2"/>
  <c r="L6"/>
  <c r="N6" s="1"/>
  <c r="L15"/>
  <c r="L19"/>
  <c r="N19" s="1"/>
  <c r="L5"/>
  <c r="N5" s="1"/>
  <c r="L20"/>
  <c r="N20" s="1"/>
  <c r="L18"/>
  <c r="N18" s="1"/>
  <c r="L14"/>
  <c r="N14" s="1"/>
  <c r="P20"/>
  <c r="T20"/>
  <c r="P24"/>
  <c r="N26"/>
  <c r="P28"/>
  <c r="N30"/>
  <c r="P32"/>
  <c r="R34"/>
  <c r="R38"/>
  <c r="R42"/>
  <c r="N44"/>
  <c r="T44"/>
  <c r="R46"/>
  <c r="T48"/>
  <c r="R50"/>
  <c r="N52"/>
  <c r="R54"/>
  <c r="R58"/>
  <c r="N60"/>
  <c r="T60"/>
  <c r="R62"/>
  <c r="T64"/>
  <c r="R66"/>
  <c r="N68"/>
  <c r="R70"/>
  <c r="R74"/>
  <c r="N76"/>
  <c r="T76"/>
  <c r="R78"/>
  <c r="T80"/>
  <c r="R82"/>
  <c r="N84"/>
  <c r="R86"/>
  <c r="R90"/>
  <c r="N92"/>
  <c r="T92"/>
  <c r="R94"/>
  <c r="T96"/>
  <c r="R98"/>
  <c r="N100"/>
  <c r="R102"/>
  <c r="R103"/>
  <c r="R101"/>
  <c r="R99"/>
  <c r="R97"/>
  <c r="R95"/>
  <c r="R93"/>
  <c r="R91"/>
  <c r="R89"/>
  <c r="R87"/>
  <c r="R85"/>
  <c r="R83"/>
  <c r="R81"/>
  <c r="R79"/>
  <c r="R77"/>
  <c r="R75"/>
  <c r="R73"/>
  <c r="R71"/>
  <c r="R69"/>
  <c r="R67"/>
  <c r="R65"/>
  <c r="R63"/>
  <c r="R61"/>
  <c r="R59"/>
  <c r="R57"/>
  <c r="R55"/>
  <c r="R53"/>
  <c r="R51"/>
  <c r="R49"/>
  <c r="R47"/>
  <c r="R45"/>
  <c r="R43"/>
  <c r="R41"/>
  <c r="R39"/>
  <c r="R37"/>
  <c r="R35"/>
  <c r="R33"/>
  <c r="R22"/>
  <c r="L12"/>
  <c r="N12" s="1"/>
  <c r="R24"/>
  <c r="L24"/>
  <c r="N24" s="1"/>
  <c r="R26"/>
  <c r="L26"/>
  <c r="R28"/>
  <c r="L28"/>
  <c r="N28" s="1"/>
  <c r="R30"/>
  <c r="L30"/>
  <c r="R5"/>
  <c r="R7"/>
  <c r="R9"/>
  <c r="R11"/>
  <c r="R13"/>
  <c r="R15"/>
  <c r="R17"/>
  <c r="R19"/>
  <c r="N7"/>
  <c r="R20"/>
  <c r="R21"/>
  <c r="R23"/>
  <c r="R25"/>
  <c r="R27"/>
  <c r="R29"/>
  <c r="R31"/>
  <c r="R32"/>
  <c r="P34"/>
  <c r="T34"/>
  <c r="R36"/>
  <c r="T38"/>
  <c r="R40"/>
  <c r="P42"/>
  <c r="T42"/>
  <c r="R44"/>
  <c r="T46"/>
  <c r="R48"/>
  <c r="P50"/>
  <c r="T50"/>
  <c r="R52"/>
  <c r="T54"/>
  <c r="R56"/>
  <c r="P58"/>
  <c r="T58"/>
  <c r="R60"/>
  <c r="P62"/>
  <c r="T62"/>
  <c r="R64"/>
  <c r="P66"/>
  <c r="T66"/>
  <c r="R68"/>
  <c r="P70"/>
  <c r="T70"/>
  <c r="R72"/>
  <c r="P74"/>
  <c r="T74"/>
  <c r="R76"/>
  <c r="P78"/>
  <c r="T78"/>
  <c r="R80"/>
  <c r="P82"/>
  <c r="T82"/>
  <c r="R84"/>
  <c r="P86"/>
  <c r="T86"/>
  <c r="R88"/>
  <c r="P90"/>
  <c r="T90"/>
  <c r="R92"/>
  <c r="P94"/>
  <c r="T94"/>
  <c r="R96"/>
  <c r="P98"/>
  <c r="T98"/>
  <c r="R100"/>
  <c r="P102"/>
  <c r="T102"/>
  <c r="R104"/>
  <c r="L32"/>
  <c r="N32" s="1"/>
  <c r="L34"/>
  <c r="N34" s="1"/>
  <c r="L36"/>
  <c r="N36" s="1"/>
  <c r="L38"/>
  <c r="N38" s="1"/>
  <c r="L40"/>
  <c r="N40" s="1"/>
  <c r="L42"/>
  <c r="N42" s="1"/>
  <c r="L44"/>
  <c r="L46"/>
  <c r="N46" s="1"/>
  <c r="L48"/>
  <c r="N48" s="1"/>
  <c r="L50"/>
  <c r="N50" s="1"/>
  <c r="L52"/>
  <c r="L54"/>
  <c r="N54" s="1"/>
  <c r="L56"/>
  <c r="N56" s="1"/>
  <c r="L58"/>
  <c r="N58" s="1"/>
  <c r="L60"/>
  <c r="L62"/>
  <c r="N62" s="1"/>
  <c r="L64"/>
  <c r="N64" s="1"/>
  <c r="L66"/>
  <c r="N66" s="1"/>
  <c r="L68"/>
  <c r="L70"/>
  <c r="N70" s="1"/>
  <c r="L72"/>
  <c r="N72" s="1"/>
  <c r="L74"/>
  <c r="N74" s="1"/>
  <c r="L76"/>
  <c r="L78"/>
  <c r="N78" s="1"/>
  <c r="L80"/>
  <c r="N80" s="1"/>
  <c r="L82"/>
  <c r="N82" s="1"/>
  <c r="L84"/>
  <c r="L86"/>
  <c r="N86" s="1"/>
  <c r="L88"/>
  <c r="N88" s="1"/>
  <c r="L90"/>
  <c r="N90" s="1"/>
  <c r="L92"/>
  <c r="L94"/>
  <c r="N94" s="1"/>
  <c r="L96"/>
  <c r="N96" s="1"/>
  <c r="L98"/>
  <c r="N98" s="1"/>
  <c r="L100"/>
  <c r="L102"/>
  <c r="N102" s="1"/>
  <c r="L104"/>
  <c r="N104" s="1"/>
  <c r="P56" i="5"/>
  <c r="N10"/>
  <c r="X13" i="10" s="1"/>
  <c r="P10" i="5"/>
  <c r="P14"/>
  <c r="P18"/>
  <c r="P22"/>
  <c r="P26"/>
  <c r="P30"/>
  <c r="P34"/>
  <c r="P38"/>
  <c r="P42"/>
  <c r="P46"/>
  <c r="P50"/>
  <c r="P5"/>
  <c r="P9"/>
  <c r="P13"/>
  <c r="P17"/>
  <c r="P21"/>
  <c r="P25"/>
  <c r="P29"/>
  <c r="P33"/>
  <c r="P37"/>
  <c r="P41"/>
  <c r="P45"/>
  <c r="P49"/>
  <c r="P53"/>
  <c r="O2"/>
  <c r="N16"/>
  <c r="S2"/>
  <c r="J2"/>
  <c r="N9" i="10"/>
  <c r="Z27" s="1"/>
  <c r="U57" i="5"/>
  <c r="U18"/>
  <c r="U94"/>
  <c r="U21"/>
  <c r="U60"/>
  <c r="N10" i="10"/>
  <c r="Z32" s="1"/>
  <c r="T10" i="5"/>
  <c r="T14"/>
  <c r="T18"/>
  <c r="T22"/>
  <c r="T26"/>
  <c r="T30"/>
  <c r="T34"/>
  <c r="T38"/>
  <c r="T42"/>
  <c r="T46"/>
  <c r="T50"/>
  <c r="T5"/>
  <c r="T9"/>
  <c r="T13"/>
  <c r="T17"/>
  <c r="T21"/>
  <c r="T25"/>
  <c r="T29"/>
  <c r="T33"/>
  <c r="T37"/>
  <c r="T41"/>
  <c r="T45"/>
  <c r="T49"/>
  <c r="T56"/>
  <c r="T60"/>
  <c r="T64"/>
  <c r="T68"/>
  <c r="T72"/>
  <c r="T76"/>
  <c r="T82"/>
  <c r="T90"/>
  <c r="T98"/>
  <c r="T53"/>
  <c r="U23"/>
  <c r="U88"/>
  <c r="N17" i="9"/>
  <c r="Z67" s="1"/>
  <c r="U52" i="5"/>
  <c r="U67"/>
  <c r="U96"/>
  <c r="U66"/>
  <c r="U7"/>
  <c r="N23" i="1"/>
  <c r="X36" i="9" s="1"/>
  <c r="W36"/>
  <c r="N47" i="1"/>
  <c r="S2"/>
  <c r="U85" i="5"/>
  <c r="U31"/>
  <c r="U39"/>
  <c r="U77"/>
  <c r="U51"/>
  <c r="U9"/>
  <c r="U71"/>
  <c r="U41"/>
  <c r="U49"/>
  <c r="U14"/>
  <c r="U22"/>
  <c r="U30"/>
  <c r="U6"/>
  <c r="U38"/>
  <c r="U46"/>
  <c r="U55"/>
  <c r="U98"/>
  <c r="U54"/>
  <c r="U70"/>
  <c r="H2" i="1"/>
  <c r="R102" s="1"/>
  <c r="U82" i="5"/>
  <c r="U90"/>
  <c r="U17"/>
  <c r="U25"/>
  <c r="U33"/>
  <c r="U68"/>
  <c r="X16" i="10"/>
  <c r="U65" i="5"/>
  <c r="U79"/>
  <c r="U87"/>
  <c r="U32"/>
  <c r="U40"/>
  <c r="U48"/>
  <c r="N7" i="10"/>
  <c r="Z17" s="1"/>
  <c r="U35" i="5"/>
  <c r="U43"/>
  <c r="N24" i="9"/>
  <c r="Z102" s="1"/>
  <c r="N18" i="1"/>
  <c r="X27" i="9" s="1"/>
  <c r="W27"/>
  <c r="W28"/>
  <c r="N19" i="1"/>
  <c r="X28" i="9" s="1"/>
  <c r="X101"/>
  <c r="N20" i="1"/>
  <c r="X31" i="9" s="1"/>
  <c r="W31"/>
  <c r="N21" i="1"/>
  <c r="X32" i="9" s="1"/>
  <c r="W32"/>
  <c r="W33"/>
  <c r="N22" i="1"/>
  <c r="U24" i="5"/>
  <c r="U95"/>
  <c r="N6" i="10"/>
  <c r="T79" i="5"/>
  <c r="U103"/>
  <c r="X11" i="10"/>
  <c r="U8" i="5"/>
  <c r="U16"/>
  <c r="T80"/>
  <c r="T95"/>
  <c r="N21" i="9"/>
  <c r="Z87" s="1"/>
  <c r="F2" i="1"/>
  <c r="N37"/>
  <c r="X58" i="9" s="1"/>
  <c r="V58"/>
  <c r="N38" i="1"/>
  <c r="V61" i="9"/>
  <c r="V46"/>
  <c r="N29" i="1"/>
  <c r="X46" i="9" s="1"/>
  <c r="N26" i="1"/>
  <c r="X41" i="9" s="1"/>
  <c r="V41"/>
  <c r="V42"/>
  <c r="N27" i="1"/>
  <c r="X42" i="9" s="1"/>
  <c r="V51"/>
  <c r="N32" i="1"/>
  <c r="X51" i="9" s="1"/>
  <c r="V48"/>
  <c r="N31" i="1"/>
  <c r="X48" i="9" s="1"/>
  <c r="V52"/>
  <c r="N33" i="1"/>
  <c r="X52" i="9" s="1"/>
  <c r="V37"/>
  <c r="N24" i="1"/>
  <c r="X37" i="9" s="1"/>
  <c r="V38"/>
  <c r="N25" i="1"/>
  <c r="N35"/>
  <c r="X56" i="9" s="1"/>
  <c r="V56"/>
  <c r="V43"/>
  <c r="N28" i="1"/>
  <c r="Q2"/>
  <c r="N30"/>
  <c r="V47" i="9"/>
  <c r="V53"/>
  <c r="N34" i="1"/>
  <c r="V57" i="9"/>
  <c r="N36" i="1"/>
  <c r="W16" i="9"/>
  <c r="N11" i="1"/>
  <c r="X16" i="9" s="1"/>
  <c r="W17"/>
  <c r="N12" i="1"/>
  <c r="X17" i="9" s="1"/>
  <c r="W18"/>
  <c r="N13" i="1"/>
  <c r="W21" i="9"/>
  <c r="N14" i="1"/>
  <c r="X21" i="9" s="1"/>
  <c r="N15" i="1"/>
  <c r="W22" i="9"/>
  <c r="W23"/>
  <c r="N16" i="1"/>
  <c r="X23" i="9" s="1"/>
  <c r="W26"/>
  <c r="N17" i="1"/>
  <c r="P74" i="5"/>
  <c r="U74"/>
  <c r="P58"/>
  <c r="P88"/>
  <c r="U92"/>
  <c r="U81"/>
  <c r="P66"/>
  <c r="P80"/>
  <c r="P93"/>
  <c r="P54"/>
  <c r="P62"/>
  <c r="P70"/>
  <c r="P78"/>
  <c r="P86"/>
  <c r="P94"/>
  <c r="P67"/>
  <c r="P96"/>
  <c r="P103"/>
  <c r="P101"/>
  <c r="P83"/>
  <c r="P100"/>
  <c r="U69"/>
  <c r="U89"/>
  <c r="P97"/>
  <c r="P89"/>
  <c r="P75"/>
  <c r="P59"/>
  <c r="P84"/>
  <c r="N72" i="1"/>
  <c r="O2"/>
  <c r="T96" i="5"/>
  <c r="T87"/>
  <c r="T100"/>
  <c r="T88"/>
  <c r="T104"/>
  <c r="T83"/>
  <c r="T91"/>
  <c r="T103"/>
  <c r="T89"/>
  <c r="U59"/>
  <c r="U75"/>
  <c r="U84"/>
  <c r="U100"/>
  <c r="U58"/>
  <c r="U11"/>
  <c r="U19"/>
  <c r="U27"/>
  <c r="P99"/>
  <c r="P95"/>
  <c r="P91"/>
  <c r="P87"/>
  <c r="P79"/>
  <c r="P71"/>
  <c r="P63"/>
  <c r="P104"/>
  <c r="P92"/>
  <c r="P72"/>
  <c r="U97"/>
  <c r="P85"/>
  <c r="P81"/>
  <c r="P77"/>
  <c r="P73"/>
  <c r="P69"/>
  <c r="P65"/>
  <c r="P61"/>
  <c r="P57"/>
  <c r="P102"/>
  <c r="P98"/>
  <c r="P90"/>
  <c r="P82"/>
  <c r="P64"/>
  <c r="T99"/>
  <c r="T84"/>
  <c r="T81"/>
  <c r="T97"/>
  <c r="T85"/>
  <c r="T93"/>
  <c r="T77"/>
  <c r="T75"/>
  <c r="T73"/>
  <c r="T71"/>
  <c r="T69"/>
  <c r="T67"/>
  <c r="T65"/>
  <c r="T63"/>
  <c r="T61"/>
  <c r="T59"/>
  <c r="T57"/>
  <c r="H2"/>
  <c r="P55"/>
  <c r="P76"/>
  <c r="P68"/>
  <c r="P60"/>
  <c r="N5" i="1"/>
  <c r="N6"/>
  <c r="N7"/>
  <c r="N8"/>
  <c r="X11" i="9" s="1"/>
  <c r="W11"/>
  <c r="W12"/>
  <c r="N9" i="1"/>
  <c r="X12" i="9" s="1"/>
  <c r="N10" i="1"/>
  <c r="W13" i="9"/>
  <c r="Z137"/>
  <c r="T92" i="5"/>
  <c r="J2" i="1"/>
  <c r="P101" l="1"/>
  <c r="P36"/>
  <c r="P26"/>
  <c r="T104" i="11"/>
  <c r="T100"/>
  <c r="N15"/>
  <c r="N8"/>
  <c r="U98" s="1"/>
  <c r="N11"/>
  <c r="N13"/>
  <c r="U13" s="1"/>
  <c r="T88"/>
  <c r="T84"/>
  <c r="T72"/>
  <c r="T68"/>
  <c r="T56"/>
  <c r="T52"/>
  <c r="T40"/>
  <c r="T36"/>
  <c r="T32"/>
  <c r="T30"/>
  <c r="T28"/>
  <c r="T26"/>
  <c r="T24"/>
  <c r="T22"/>
  <c r="T12"/>
  <c r="U102"/>
  <c r="P104"/>
  <c r="P96"/>
  <c r="P88"/>
  <c r="P80"/>
  <c r="P72"/>
  <c r="P64"/>
  <c r="P56"/>
  <c r="P48"/>
  <c r="P40"/>
  <c r="T16"/>
  <c r="U6"/>
  <c r="U29"/>
  <c r="U11"/>
  <c r="U19"/>
  <c r="U33"/>
  <c r="U49"/>
  <c r="U65"/>
  <c r="U81"/>
  <c r="U97"/>
  <c r="U59"/>
  <c r="U83"/>
  <c r="U9"/>
  <c r="U17"/>
  <c r="A11" s="1"/>
  <c r="U23"/>
  <c r="U37"/>
  <c r="U53"/>
  <c r="U69"/>
  <c r="U77"/>
  <c r="U85"/>
  <c r="U93"/>
  <c r="U101"/>
  <c r="U39"/>
  <c r="U47"/>
  <c r="U55"/>
  <c r="U63"/>
  <c r="U71"/>
  <c r="U79"/>
  <c r="U87"/>
  <c r="U95"/>
  <c r="U103"/>
  <c r="U35"/>
  <c r="U51"/>
  <c r="U67"/>
  <c r="U91"/>
  <c r="U99"/>
  <c r="U90"/>
  <c r="U82"/>
  <c r="U74"/>
  <c r="U66"/>
  <c r="U58"/>
  <c r="U50"/>
  <c r="U42"/>
  <c r="U38"/>
  <c r="U28"/>
  <c r="U12"/>
  <c r="U104"/>
  <c r="U96"/>
  <c r="U88"/>
  <c r="U80"/>
  <c r="U72"/>
  <c r="U64"/>
  <c r="U56"/>
  <c r="U48"/>
  <c r="U40"/>
  <c r="U36"/>
  <c r="U32"/>
  <c r="U18"/>
  <c r="U14"/>
  <c r="U10"/>
  <c r="U94"/>
  <c r="U86"/>
  <c r="U78"/>
  <c r="U70"/>
  <c r="U62"/>
  <c r="U54"/>
  <c r="U46"/>
  <c r="U34"/>
  <c r="U24"/>
  <c r="U16"/>
  <c r="U8"/>
  <c r="T103"/>
  <c r="T101"/>
  <c r="T99"/>
  <c r="T97"/>
  <c r="T95"/>
  <c r="T93"/>
  <c r="T91"/>
  <c r="T89"/>
  <c r="T87"/>
  <c r="T85"/>
  <c r="T83"/>
  <c r="T81"/>
  <c r="T79"/>
  <c r="T77"/>
  <c r="T75"/>
  <c r="T73"/>
  <c r="T71"/>
  <c r="T69"/>
  <c r="T67"/>
  <c r="T65"/>
  <c r="T63"/>
  <c r="T61"/>
  <c r="T59"/>
  <c r="T57"/>
  <c r="T55"/>
  <c r="T53"/>
  <c r="T51"/>
  <c r="T49"/>
  <c r="T47"/>
  <c r="T45"/>
  <c r="T43"/>
  <c r="T41"/>
  <c r="T39"/>
  <c r="T37"/>
  <c r="T35"/>
  <c r="T33"/>
  <c r="T31"/>
  <c r="T29"/>
  <c r="T27"/>
  <c r="T25"/>
  <c r="T23"/>
  <c r="T21"/>
  <c r="T19"/>
  <c r="T17"/>
  <c r="T15"/>
  <c r="T13"/>
  <c r="T11"/>
  <c r="T9"/>
  <c r="T7"/>
  <c r="T5"/>
  <c r="U100"/>
  <c r="P54"/>
  <c r="P46"/>
  <c r="P38"/>
  <c r="P100"/>
  <c r="P92"/>
  <c r="P84"/>
  <c r="P76"/>
  <c r="P68"/>
  <c r="P60"/>
  <c r="P52"/>
  <c r="P44"/>
  <c r="P36"/>
  <c r="P30"/>
  <c r="P26"/>
  <c r="P22"/>
  <c r="T18"/>
  <c r="T14"/>
  <c r="T10"/>
  <c r="T6"/>
  <c r="P16"/>
  <c r="P12"/>
  <c r="P103"/>
  <c r="P101"/>
  <c r="P99"/>
  <c r="P97"/>
  <c r="P95"/>
  <c r="P93"/>
  <c r="P91"/>
  <c r="P89"/>
  <c r="P87"/>
  <c r="P85"/>
  <c r="P83"/>
  <c r="P81"/>
  <c r="P79"/>
  <c r="P77"/>
  <c r="P75"/>
  <c r="P73"/>
  <c r="P71"/>
  <c r="P69"/>
  <c r="P67"/>
  <c r="P65"/>
  <c r="P63"/>
  <c r="P61"/>
  <c r="P59"/>
  <c r="P57"/>
  <c r="P55"/>
  <c r="P53"/>
  <c r="P51"/>
  <c r="P49"/>
  <c r="P47"/>
  <c r="P45"/>
  <c r="P43"/>
  <c r="P41"/>
  <c r="P39"/>
  <c r="P37"/>
  <c r="P35"/>
  <c r="P33"/>
  <c r="P31"/>
  <c r="P29"/>
  <c r="P27"/>
  <c r="P25"/>
  <c r="P23"/>
  <c r="P21"/>
  <c r="P19"/>
  <c r="P17"/>
  <c r="P15"/>
  <c r="P13"/>
  <c r="P11"/>
  <c r="P9"/>
  <c r="P7"/>
  <c r="P5"/>
  <c r="U20"/>
  <c r="U92"/>
  <c r="U84"/>
  <c r="U76"/>
  <c r="U68"/>
  <c r="U60"/>
  <c r="U52"/>
  <c r="U44"/>
  <c r="U30"/>
  <c r="U26"/>
  <c r="U22"/>
  <c r="P18"/>
  <c r="P14"/>
  <c r="P10"/>
  <c r="P6"/>
  <c r="U15" i="5"/>
  <c r="U12"/>
  <c r="U73"/>
  <c r="U5"/>
  <c r="U63"/>
  <c r="U72"/>
  <c r="X23" i="10"/>
  <c r="U36" i="5"/>
  <c r="U28"/>
  <c r="U20"/>
  <c r="U62"/>
  <c r="U86"/>
  <c r="U101"/>
  <c r="U93"/>
  <c r="U61"/>
  <c r="U80"/>
  <c r="U83"/>
  <c r="U37"/>
  <c r="U29"/>
  <c r="U34"/>
  <c r="U64"/>
  <c r="U47"/>
  <c r="U104"/>
  <c r="U91"/>
  <c r="U45"/>
  <c r="U42"/>
  <c r="U26"/>
  <c r="T6"/>
  <c r="T101"/>
  <c r="T102"/>
  <c r="T86"/>
  <c r="T74"/>
  <c r="T66"/>
  <c r="T58"/>
  <c r="T47"/>
  <c r="T39"/>
  <c r="T31"/>
  <c r="T23"/>
  <c r="T15"/>
  <c r="T7"/>
  <c r="T48"/>
  <c r="T40"/>
  <c r="T32"/>
  <c r="T24"/>
  <c r="T8"/>
  <c r="T55"/>
  <c r="T78"/>
  <c r="T70"/>
  <c r="T54"/>
  <c r="T51"/>
  <c r="T35"/>
  <c r="T11"/>
  <c r="T44"/>
  <c r="T28"/>
  <c r="T12"/>
  <c r="T94"/>
  <c r="T62"/>
  <c r="T43"/>
  <c r="T27"/>
  <c r="T19"/>
  <c r="T52"/>
  <c r="T36"/>
  <c r="T20"/>
  <c r="U76"/>
  <c r="U99"/>
  <c r="U53"/>
  <c r="U13"/>
  <c r="U102"/>
  <c r="U78"/>
  <c r="U50"/>
  <c r="U10"/>
  <c r="U56"/>
  <c r="U44"/>
  <c r="T16"/>
  <c r="N19" i="9"/>
  <c r="Z77" s="1"/>
  <c r="X76"/>
  <c r="R28" i="1"/>
  <c r="R9"/>
  <c r="R75"/>
  <c r="R68"/>
  <c r="R33"/>
  <c r="R44"/>
  <c r="R95"/>
  <c r="R90"/>
  <c r="R57"/>
  <c r="R21"/>
  <c r="R5"/>
  <c r="R41"/>
  <c r="R43"/>
  <c r="R24"/>
  <c r="R26"/>
  <c r="R58"/>
  <c r="R89"/>
  <c r="R16"/>
  <c r="R14"/>
  <c r="R32"/>
  <c r="R45"/>
  <c r="R11"/>
  <c r="R65"/>
  <c r="R88"/>
  <c r="R37"/>
  <c r="R20"/>
  <c r="R27"/>
  <c r="R59"/>
  <c r="R93"/>
  <c r="R64"/>
  <c r="R10"/>
  <c r="R42"/>
  <c r="R100"/>
  <c r="R74"/>
  <c r="R13"/>
  <c r="R69"/>
  <c r="R39"/>
  <c r="R22"/>
  <c r="R63"/>
  <c r="R54"/>
  <c r="R17"/>
  <c r="R77"/>
  <c r="R53"/>
  <c r="R19"/>
  <c r="R49"/>
  <c r="R81"/>
  <c r="R36"/>
  <c r="R97"/>
  <c r="R61"/>
  <c r="R15"/>
  <c r="R73"/>
  <c r="R85"/>
  <c r="R104"/>
  <c r="R35"/>
  <c r="R51"/>
  <c r="R67"/>
  <c r="R83"/>
  <c r="R8"/>
  <c r="R40"/>
  <c r="R96"/>
  <c r="R103"/>
  <c r="R18"/>
  <c r="R34"/>
  <c r="R52"/>
  <c r="R84"/>
  <c r="R50"/>
  <c r="R66"/>
  <c r="R82"/>
  <c r="R98"/>
  <c r="R25"/>
  <c r="R12"/>
  <c r="R56"/>
  <c r="R72"/>
  <c r="R71"/>
  <c r="R91"/>
  <c r="R31"/>
  <c r="R29"/>
  <c r="R79"/>
  <c r="R60"/>
  <c r="R86"/>
  <c r="R23"/>
  <c r="R55"/>
  <c r="R87"/>
  <c r="R48"/>
  <c r="R6"/>
  <c r="R38"/>
  <c r="R47"/>
  <c r="R101"/>
  <c r="R80"/>
  <c r="R30"/>
  <c r="R92"/>
  <c r="R70"/>
  <c r="R7"/>
  <c r="R99"/>
  <c r="R76"/>
  <c r="R62"/>
  <c r="R94"/>
  <c r="R46"/>
  <c r="R78"/>
  <c r="X33" i="9"/>
  <c r="N10"/>
  <c r="Z32" s="1"/>
  <c r="O20" i="10"/>
  <c r="O21"/>
  <c r="O8"/>
  <c r="O27"/>
  <c r="O23"/>
  <c r="O11"/>
  <c r="O15"/>
  <c r="O22"/>
  <c r="O12"/>
  <c r="O32"/>
  <c r="O13"/>
  <c r="O31"/>
  <c r="O10"/>
  <c r="O30"/>
  <c r="O16"/>
  <c r="O9"/>
  <c r="O34"/>
  <c r="O18"/>
  <c r="O17"/>
  <c r="O26"/>
  <c r="O6"/>
  <c r="O33"/>
  <c r="O24"/>
  <c r="O19"/>
  <c r="O29"/>
  <c r="O25"/>
  <c r="O14"/>
  <c r="O28"/>
  <c r="O7"/>
  <c r="O5"/>
  <c r="Z12"/>
  <c r="P43" i="1"/>
  <c r="P59"/>
  <c r="P100"/>
  <c r="P58"/>
  <c r="P55"/>
  <c r="P12"/>
  <c r="P56"/>
  <c r="P90"/>
  <c r="P15"/>
  <c r="P45"/>
  <c r="P92"/>
  <c r="P24"/>
  <c r="P88"/>
  <c r="P10"/>
  <c r="P42"/>
  <c r="P74"/>
  <c r="P9"/>
  <c r="P67"/>
  <c r="P31"/>
  <c r="P87"/>
  <c r="P61"/>
  <c r="P93"/>
  <c r="P77"/>
  <c r="P60"/>
  <c r="P76"/>
  <c r="P68"/>
  <c r="P8"/>
  <c r="P40"/>
  <c r="P72"/>
  <c r="P104"/>
  <c r="P29"/>
  <c r="P18"/>
  <c r="P34"/>
  <c r="P50"/>
  <c r="P66"/>
  <c r="P82"/>
  <c r="P98"/>
  <c r="P25"/>
  <c r="P37"/>
  <c r="P99"/>
  <c r="P23"/>
  <c r="P39"/>
  <c r="P71"/>
  <c r="P103"/>
  <c r="P53"/>
  <c r="P69"/>
  <c r="P85"/>
  <c r="P6"/>
  <c r="P20"/>
  <c r="P84"/>
  <c r="P16"/>
  <c r="P48"/>
  <c r="P80"/>
  <c r="P7"/>
  <c r="P75"/>
  <c r="P22"/>
  <c r="P38"/>
  <c r="P54"/>
  <c r="P70"/>
  <c r="P86"/>
  <c r="P102"/>
  <c r="P33"/>
  <c r="P51"/>
  <c r="P11"/>
  <c r="P27"/>
  <c r="P47"/>
  <c r="P79"/>
  <c r="P41"/>
  <c r="P57"/>
  <c r="P73"/>
  <c r="P89"/>
  <c r="P5"/>
  <c r="P28"/>
  <c r="P44"/>
  <c r="P52"/>
  <c r="P21"/>
  <c r="P32"/>
  <c r="P64"/>
  <c r="P96"/>
  <c r="P13"/>
  <c r="P14"/>
  <c r="P30"/>
  <c r="P46"/>
  <c r="P62"/>
  <c r="P78"/>
  <c r="P94"/>
  <c r="P17"/>
  <c r="P91"/>
  <c r="P83"/>
  <c r="P19"/>
  <c r="P35"/>
  <c r="P63"/>
  <c r="P95"/>
  <c r="P49"/>
  <c r="P65"/>
  <c r="P81"/>
  <c r="P97"/>
  <c r="N16" i="9"/>
  <c r="Z62" s="1"/>
  <c r="X61"/>
  <c r="N11"/>
  <c r="Z37" s="1"/>
  <c r="X38"/>
  <c r="X43"/>
  <c r="N12"/>
  <c r="Z42" s="1"/>
  <c r="N13"/>
  <c r="Z47" s="1"/>
  <c r="X47"/>
  <c r="N14"/>
  <c r="Z52" s="1"/>
  <c r="X53"/>
  <c r="X57"/>
  <c r="N15"/>
  <c r="Z57" s="1"/>
  <c r="X18"/>
  <c r="N7"/>
  <c r="Z17" s="1"/>
  <c r="X22"/>
  <c r="N8"/>
  <c r="Z22" s="1"/>
  <c r="X26"/>
  <c r="N9"/>
  <c r="Z27" s="1"/>
  <c r="X117"/>
  <c r="N27"/>
  <c r="Z117" s="1"/>
  <c r="R7" i="5"/>
  <c r="R11"/>
  <c r="R15"/>
  <c r="R19"/>
  <c r="R23"/>
  <c r="R27"/>
  <c r="R31"/>
  <c r="R35"/>
  <c r="R39"/>
  <c r="R43"/>
  <c r="R47"/>
  <c r="R51"/>
  <c r="R6"/>
  <c r="R10"/>
  <c r="R14"/>
  <c r="R18"/>
  <c r="R22"/>
  <c r="R26"/>
  <c r="R30"/>
  <c r="R34"/>
  <c r="R38"/>
  <c r="R42"/>
  <c r="R46"/>
  <c r="R50"/>
  <c r="R57"/>
  <c r="R61"/>
  <c r="R79"/>
  <c r="R87"/>
  <c r="R95"/>
  <c r="R86"/>
  <c r="R88"/>
  <c r="R90"/>
  <c r="R92"/>
  <c r="R102"/>
  <c r="R104"/>
  <c r="R5"/>
  <c r="R9"/>
  <c r="R13"/>
  <c r="R17"/>
  <c r="R21"/>
  <c r="R25"/>
  <c r="R29"/>
  <c r="R33"/>
  <c r="R37"/>
  <c r="R41"/>
  <c r="R45"/>
  <c r="R49"/>
  <c r="R53"/>
  <c r="R8"/>
  <c r="R12"/>
  <c r="R16"/>
  <c r="R20"/>
  <c r="R24"/>
  <c r="R28"/>
  <c r="R32"/>
  <c r="R36"/>
  <c r="R40"/>
  <c r="R44"/>
  <c r="R48"/>
  <c r="R52"/>
  <c r="R55"/>
  <c r="R59"/>
  <c r="R63"/>
  <c r="R65"/>
  <c r="R67"/>
  <c r="R69"/>
  <c r="R71"/>
  <c r="R73"/>
  <c r="R75"/>
  <c r="R77"/>
  <c r="R81"/>
  <c r="R83"/>
  <c r="R85"/>
  <c r="R89"/>
  <c r="R91"/>
  <c r="R93"/>
  <c r="R97"/>
  <c r="R99"/>
  <c r="R101"/>
  <c r="R103"/>
  <c r="R54"/>
  <c r="R56"/>
  <c r="R58"/>
  <c r="R60"/>
  <c r="R62"/>
  <c r="R64"/>
  <c r="R66"/>
  <c r="R68"/>
  <c r="R70"/>
  <c r="R72"/>
  <c r="R74"/>
  <c r="R76"/>
  <c r="R78"/>
  <c r="R80"/>
  <c r="R82"/>
  <c r="R84"/>
  <c r="R94"/>
  <c r="R96"/>
  <c r="R98"/>
  <c r="R100"/>
  <c r="N5" i="9"/>
  <c r="U21" i="1"/>
  <c r="U11"/>
  <c r="U29"/>
  <c r="U16"/>
  <c r="U40"/>
  <c r="U15"/>
  <c r="U67"/>
  <c r="U99"/>
  <c r="U47"/>
  <c r="U79"/>
  <c r="U57"/>
  <c r="U101"/>
  <c r="U49"/>
  <c r="U81"/>
  <c r="U43"/>
  <c r="U75"/>
  <c r="U103"/>
  <c r="U13"/>
  <c r="U23"/>
  <c r="U39"/>
  <c r="U18"/>
  <c r="U26"/>
  <c r="U7"/>
  <c r="U17"/>
  <c r="U33"/>
  <c r="U5"/>
  <c r="U28"/>
  <c r="U55"/>
  <c r="U41"/>
  <c r="U73"/>
  <c r="U87"/>
  <c r="U50"/>
  <c r="U66"/>
  <c r="U82"/>
  <c r="U98"/>
  <c r="U61"/>
  <c r="U85"/>
  <c r="U51"/>
  <c r="U83"/>
  <c r="U9"/>
  <c r="U27"/>
  <c r="U35"/>
  <c r="U22"/>
  <c r="U63"/>
  <c r="U45"/>
  <c r="U77"/>
  <c r="U95"/>
  <c r="U56"/>
  <c r="U72"/>
  <c r="U104"/>
  <c r="U37"/>
  <c r="U8"/>
  <c r="U24"/>
  <c r="U32"/>
  <c r="U71"/>
  <c r="U53"/>
  <c r="U89"/>
  <c r="U42"/>
  <c r="U58"/>
  <c r="U74"/>
  <c r="U90"/>
  <c r="U44"/>
  <c r="U60"/>
  <c r="U76"/>
  <c r="U92"/>
  <c r="U69"/>
  <c r="U97"/>
  <c r="U34"/>
  <c r="U46"/>
  <c r="U62"/>
  <c r="U78"/>
  <c r="U94"/>
  <c r="U48"/>
  <c r="U64"/>
  <c r="U80"/>
  <c r="U96"/>
  <c r="U31"/>
  <c r="U10"/>
  <c r="U25"/>
  <c r="U12"/>
  <c r="U20"/>
  <c r="U36"/>
  <c r="U52"/>
  <c r="U68"/>
  <c r="U84"/>
  <c r="U100"/>
  <c r="U19"/>
  <c r="U6"/>
  <c r="U14"/>
  <c r="U30"/>
  <c r="U38"/>
  <c r="U54"/>
  <c r="U70"/>
  <c r="U86"/>
  <c r="U102"/>
  <c r="U65"/>
  <c r="U93"/>
  <c r="U59"/>
  <c r="U91"/>
  <c r="N6" i="9"/>
  <c r="X13"/>
  <c r="U88" i="1"/>
  <c r="T42"/>
  <c r="T10"/>
  <c r="T8"/>
  <c r="T82"/>
  <c r="T26"/>
  <c r="T34"/>
  <c r="T14"/>
  <c r="T30"/>
  <c r="T50"/>
  <c r="T12"/>
  <c r="T20"/>
  <c r="T28"/>
  <c r="T36"/>
  <c r="T46"/>
  <c r="T62"/>
  <c r="T90"/>
  <c r="T44"/>
  <c r="T52"/>
  <c r="T60"/>
  <c r="T70"/>
  <c r="T86"/>
  <c r="T13"/>
  <c r="T68"/>
  <c r="T76"/>
  <c r="T84"/>
  <c r="T94"/>
  <c r="T9"/>
  <c r="T35"/>
  <c r="T92"/>
  <c r="T100"/>
  <c r="T7"/>
  <c r="T15"/>
  <c r="T31"/>
  <c r="T61"/>
  <c r="T21"/>
  <c r="T29"/>
  <c r="T39"/>
  <c r="T55"/>
  <c r="T85"/>
  <c r="T37"/>
  <c r="T45"/>
  <c r="T53"/>
  <c r="T65"/>
  <c r="T81"/>
  <c r="T97"/>
  <c r="T59"/>
  <c r="T67"/>
  <c r="T75"/>
  <c r="T83"/>
  <c r="T91"/>
  <c r="T99"/>
  <c r="T6"/>
  <c r="T18"/>
  <c r="T58"/>
  <c r="T22"/>
  <c r="T38"/>
  <c r="T66"/>
  <c r="T16"/>
  <c r="T24"/>
  <c r="T32"/>
  <c r="T40"/>
  <c r="T54"/>
  <c r="T74"/>
  <c r="T27"/>
  <c r="T48"/>
  <c r="T56"/>
  <c r="T64"/>
  <c r="T78"/>
  <c r="T98"/>
  <c r="T51"/>
  <c r="T72"/>
  <c r="T80"/>
  <c r="T88"/>
  <c r="T102"/>
  <c r="T19"/>
  <c r="T77"/>
  <c r="T96"/>
  <c r="T104"/>
  <c r="T11"/>
  <c r="T23"/>
  <c r="T43"/>
  <c r="T93"/>
  <c r="T17"/>
  <c r="T25"/>
  <c r="T33"/>
  <c r="T47"/>
  <c r="T69"/>
  <c r="T101"/>
  <c r="T41"/>
  <c r="T49"/>
  <c r="T57"/>
  <c r="T73"/>
  <c r="T89"/>
  <c r="T5"/>
  <c r="T63"/>
  <c r="T71"/>
  <c r="T79"/>
  <c r="T87"/>
  <c r="T95"/>
  <c r="T103"/>
  <c r="D15" i="10"/>
  <c r="D75"/>
  <c r="D135"/>
  <c r="D90"/>
  <c r="D25"/>
  <c r="D85"/>
  <c r="D65"/>
  <c r="D70"/>
  <c r="D110"/>
  <c r="D45"/>
  <c r="D120"/>
  <c r="D130"/>
  <c r="D100"/>
  <c r="D40"/>
  <c r="D95"/>
  <c r="D5"/>
  <c r="D20"/>
  <c r="D145"/>
  <c r="D140"/>
  <c r="D150"/>
  <c r="D105"/>
  <c r="D30"/>
  <c r="D125"/>
  <c r="D60"/>
  <c r="D55"/>
  <c r="D35"/>
  <c r="D80"/>
  <c r="D50"/>
  <c r="D10"/>
  <c r="D115"/>
  <c r="A20" i="11" l="1"/>
  <c r="U61"/>
  <c r="U45"/>
  <c r="U31"/>
  <c r="U25"/>
  <c r="U5"/>
  <c r="A9" s="1"/>
  <c r="U75"/>
  <c r="U43"/>
  <c r="U89"/>
  <c r="U73"/>
  <c r="U57"/>
  <c r="U41"/>
  <c r="U27"/>
  <c r="U15"/>
  <c r="A15" s="1"/>
  <c r="U7"/>
  <c r="U21"/>
  <c r="A21" s="1"/>
  <c r="A5"/>
  <c r="A7"/>
  <c r="A10"/>
  <c r="A16"/>
  <c r="A8"/>
  <c r="A17"/>
  <c r="A22"/>
  <c r="A14"/>
  <c r="A13"/>
  <c r="A6"/>
  <c r="A12"/>
  <c r="A18"/>
  <c r="A19"/>
  <c r="Z12" i="9"/>
  <c r="O14"/>
  <c r="O30"/>
  <c r="O32"/>
  <c r="O8"/>
  <c r="O25"/>
  <c r="O15"/>
  <c r="O28"/>
  <c r="O16"/>
  <c r="O10"/>
  <c r="O6"/>
  <c r="O7"/>
  <c r="O17"/>
  <c r="O31"/>
  <c r="O11"/>
  <c r="O34"/>
  <c r="O22"/>
  <c r="O5"/>
  <c r="O18"/>
  <c r="O24"/>
  <c r="O29"/>
  <c r="O27"/>
  <c r="O13"/>
  <c r="O9"/>
  <c r="O26"/>
  <c r="O23"/>
  <c r="O20"/>
  <c r="O21"/>
  <c r="O12"/>
  <c r="O33"/>
  <c r="O19"/>
  <c r="E26" i="10"/>
  <c r="H53"/>
  <c r="H86"/>
  <c r="E111"/>
  <c r="C152"/>
  <c r="C96"/>
  <c r="G107"/>
  <c r="H93"/>
  <c r="F78"/>
  <c r="C51"/>
  <c r="E118"/>
  <c r="D112"/>
  <c r="H83"/>
  <c r="E43"/>
  <c r="H141"/>
  <c r="E56"/>
  <c r="D27"/>
  <c r="F17"/>
  <c r="E88"/>
  <c r="C112"/>
  <c r="E152"/>
  <c r="E96"/>
  <c r="G108"/>
  <c r="E92"/>
  <c r="H76"/>
  <c r="D51"/>
  <c r="C117"/>
  <c r="G113"/>
  <c r="H81"/>
  <c r="C97"/>
  <c r="F142"/>
  <c r="E57"/>
  <c r="F28"/>
  <c r="G18"/>
  <c r="E87"/>
  <c r="E11"/>
  <c r="E151"/>
  <c r="E97"/>
  <c r="E108"/>
  <c r="E93"/>
  <c r="H77"/>
  <c r="F52"/>
  <c r="D118"/>
  <c r="F111"/>
  <c r="H82"/>
  <c r="H97"/>
  <c r="G141"/>
  <c r="D56"/>
  <c r="D26"/>
  <c r="E16"/>
  <c r="H87"/>
  <c r="C13"/>
  <c r="H153"/>
  <c r="D7"/>
  <c r="F108"/>
  <c r="C93"/>
  <c r="C26"/>
  <c r="D52"/>
  <c r="F118"/>
  <c r="H112"/>
  <c r="D81"/>
  <c r="F97"/>
  <c r="G142"/>
  <c r="F58"/>
  <c r="H28"/>
  <c r="E17"/>
  <c r="G88"/>
  <c r="C11"/>
  <c r="G151"/>
  <c r="G6"/>
  <c r="C106"/>
  <c r="F92"/>
  <c r="D28"/>
  <c r="D53"/>
  <c r="F87"/>
  <c r="E112"/>
  <c r="F81"/>
  <c r="H96"/>
  <c r="D141"/>
  <c r="H58"/>
  <c r="H128"/>
  <c r="H16"/>
  <c r="F86"/>
  <c r="G11"/>
  <c r="F153"/>
  <c r="C8"/>
  <c r="H106"/>
  <c r="F93"/>
  <c r="C27"/>
  <c r="G53"/>
  <c r="D87"/>
  <c r="C111"/>
  <c r="C153"/>
  <c r="E98"/>
  <c r="G143"/>
  <c r="H57"/>
  <c r="E127"/>
  <c r="C16"/>
  <c r="G67"/>
  <c r="F11"/>
  <c r="H151"/>
  <c r="E6"/>
  <c r="H108"/>
  <c r="G92"/>
  <c r="C28"/>
  <c r="F51"/>
  <c r="G87"/>
  <c r="E113"/>
  <c r="F152"/>
  <c r="D97"/>
  <c r="D107"/>
  <c r="D36"/>
  <c r="D128"/>
  <c r="C17"/>
  <c r="G68"/>
  <c r="D11"/>
  <c r="F132"/>
  <c r="E8"/>
  <c r="C108"/>
  <c r="H37"/>
  <c r="G26"/>
  <c r="E52"/>
  <c r="C88"/>
  <c r="F113"/>
  <c r="C151"/>
  <c r="H98"/>
  <c r="E106"/>
  <c r="G127"/>
  <c r="D18"/>
  <c r="F66"/>
  <c r="H11"/>
  <c r="C131"/>
  <c r="G8"/>
  <c r="C32"/>
  <c r="F37"/>
  <c r="F26"/>
  <c r="G17"/>
  <c r="C86"/>
  <c r="D113"/>
  <c r="D152"/>
  <c r="C98"/>
  <c r="H107"/>
  <c r="F57"/>
  <c r="G128"/>
  <c r="F16"/>
  <c r="H68"/>
  <c r="E13"/>
  <c r="H132"/>
  <c r="E7"/>
  <c r="F33"/>
  <c r="C37"/>
  <c r="H26"/>
  <c r="G16"/>
  <c r="F88"/>
  <c r="H12"/>
  <c r="D151"/>
  <c r="G96"/>
  <c r="E107"/>
  <c r="F56"/>
  <c r="D126"/>
  <c r="C136"/>
  <c r="E66"/>
  <c r="G13"/>
  <c r="E133"/>
  <c r="D8"/>
  <c r="D33"/>
  <c r="G37"/>
  <c r="G27"/>
  <c r="D16"/>
  <c r="G86"/>
  <c r="F12"/>
  <c r="E153"/>
  <c r="C6"/>
  <c r="C107"/>
  <c r="D58"/>
  <c r="F128"/>
  <c r="E137"/>
  <c r="D67"/>
  <c r="H48"/>
  <c r="C133"/>
  <c r="G7"/>
  <c r="C33"/>
  <c r="G38"/>
  <c r="G28"/>
  <c r="C18"/>
  <c r="C87"/>
  <c r="E12"/>
  <c r="H152"/>
  <c r="H8"/>
  <c r="D106"/>
  <c r="H36"/>
  <c r="H127"/>
  <c r="H137"/>
  <c r="G66"/>
  <c r="C47"/>
  <c r="C132"/>
  <c r="G22"/>
  <c r="E31"/>
  <c r="G36"/>
  <c r="E128"/>
  <c r="H17"/>
  <c r="D88"/>
  <c r="G12"/>
  <c r="G152"/>
  <c r="H6"/>
  <c r="G106"/>
  <c r="F36"/>
  <c r="C127"/>
  <c r="E136"/>
  <c r="H66"/>
  <c r="H46"/>
  <c r="F131"/>
  <c r="F21"/>
  <c r="G33"/>
  <c r="G146"/>
  <c r="F126"/>
  <c r="F18"/>
  <c r="D68"/>
  <c r="D13"/>
  <c r="G153"/>
  <c r="C7"/>
  <c r="F107"/>
  <c r="E38"/>
  <c r="C121"/>
  <c r="C137"/>
  <c r="H67"/>
  <c r="F46"/>
  <c r="G132"/>
  <c r="G23"/>
  <c r="E33"/>
  <c r="G148"/>
  <c r="C126"/>
  <c r="D17"/>
  <c r="C66"/>
  <c r="H13"/>
  <c r="F133"/>
  <c r="F6"/>
  <c r="F106"/>
  <c r="H38"/>
  <c r="F122"/>
  <c r="C138"/>
  <c r="H72"/>
  <c r="F48"/>
  <c r="H131"/>
  <c r="F22"/>
  <c r="D31"/>
  <c r="D146"/>
  <c r="H126"/>
  <c r="E18"/>
  <c r="F67"/>
  <c r="F13"/>
  <c r="G131"/>
  <c r="D6"/>
  <c r="G31"/>
  <c r="E62"/>
  <c r="C57"/>
  <c r="G123"/>
  <c r="F136"/>
  <c r="F72"/>
  <c r="D47"/>
  <c r="G103"/>
  <c r="C22"/>
  <c r="H33"/>
  <c r="C146"/>
  <c r="D127"/>
  <c r="H18"/>
  <c r="C67"/>
  <c r="C12"/>
  <c r="H133"/>
  <c r="H7"/>
  <c r="H32"/>
  <c r="F38"/>
  <c r="D121"/>
  <c r="G138"/>
  <c r="E72"/>
  <c r="G47"/>
  <c r="G101"/>
  <c r="D23"/>
  <c r="F42"/>
  <c r="C148"/>
  <c r="E126"/>
  <c r="D136"/>
  <c r="D66"/>
  <c r="D12"/>
  <c r="G133"/>
  <c r="F7"/>
  <c r="G32"/>
  <c r="C38"/>
  <c r="G121"/>
  <c r="E138"/>
  <c r="G72"/>
  <c r="E46"/>
  <c r="E101"/>
  <c r="D21"/>
  <c r="F43"/>
  <c r="H147"/>
  <c r="G126"/>
  <c r="H138"/>
  <c r="C68"/>
  <c r="F47"/>
  <c r="D132"/>
  <c r="F8"/>
  <c r="F31"/>
  <c r="D37"/>
  <c r="D123"/>
  <c r="G78"/>
  <c r="G71"/>
  <c r="C48"/>
  <c r="D101"/>
  <c r="F23"/>
  <c r="E42"/>
  <c r="E147"/>
  <c r="C128"/>
  <c r="H136"/>
  <c r="E68"/>
  <c r="E48"/>
  <c r="D133"/>
  <c r="H23"/>
  <c r="D32"/>
  <c r="C36"/>
  <c r="D122"/>
  <c r="C77"/>
  <c r="G73"/>
  <c r="G117"/>
  <c r="F102"/>
  <c r="H21"/>
  <c r="C42"/>
  <c r="D147"/>
  <c r="F127"/>
  <c r="D138"/>
  <c r="E67"/>
  <c r="G46"/>
  <c r="D131"/>
  <c r="H22"/>
  <c r="C31"/>
  <c r="F147"/>
  <c r="E122"/>
  <c r="D77"/>
  <c r="F71"/>
  <c r="H116"/>
  <c r="H101"/>
  <c r="E82"/>
  <c r="D43"/>
  <c r="H148"/>
  <c r="H121"/>
  <c r="G137"/>
  <c r="F68"/>
  <c r="H47"/>
  <c r="E132"/>
  <c r="E22"/>
  <c r="E32"/>
  <c r="G147"/>
  <c r="E121"/>
  <c r="D78"/>
  <c r="E73"/>
  <c r="C118"/>
  <c r="F101"/>
  <c r="C82"/>
  <c r="G42"/>
  <c r="F141"/>
  <c r="C123"/>
  <c r="F137"/>
  <c r="C72"/>
  <c r="D46"/>
  <c r="E131"/>
  <c r="E23"/>
  <c r="F32"/>
  <c r="D148"/>
  <c r="D91"/>
  <c r="H78"/>
  <c r="C71"/>
  <c r="G118"/>
  <c r="D103"/>
  <c r="G81"/>
  <c r="H42"/>
  <c r="E142"/>
  <c r="G122"/>
  <c r="F138"/>
  <c r="C73"/>
  <c r="G48"/>
  <c r="H103"/>
  <c r="G21"/>
  <c r="H31"/>
  <c r="H92"/>
  <c r="G77"/>
  <c r="C52"/>
  <c r="E117"/>
  <c r="F103"/>
  <c r="E81"/>
  <c r="D41"/>
  <c r="C142"/>
  <c r="H123"/>
  <c r="D137"/>
  <c r="D72"/>
  <c r="D48"/>
  <c r="E103"/>
  <c r="C23"/>
  <c r="F41"/>
  <c r="F148"/>
  <c r="D93"/>
  <c r="E77"/>
  <c r="E53"/>
  <c r="D117"/>
  <c r="H111"/>
  <c r="E83"/>
  <c r="H43"/>
  <c r="E143"/>
  <c r="E123"/>
  <c r="G136"/>
  <c r="H73"/>
  <c r="E47"/>
  <c r="G102"/>
  <c r="D22"/>
  <c r="H41"/>
  <c r="E146"/>
  <c r="G93"/>
  <c r="C78"/>
  <c r="E51"/>
  <c r="F116"/>
  <c r="H113"/>
  <c r="G83"/>
  <c r="F96"/>
  <c r="E141"/>
  <c r="F121"/>
  <c r="E78"/>
  <c r="F73"/>
  <c r="C46"/>
  <c r="C103"/>
  <c r="E21"/>
  <c r="C41"/>
  <c r="F146"/>
  <c r="G91"/>
  <c r="F76"/>
  <c r="H51"/>
  <c r="G116"/>
  <c r="G112"/>
  <c r="D83"/>
  <c r="G97"/>
  <c r="F143"/>
  <c r="F123"/>
  <c r="F77"/>
  <c r="H71"/>
  <c r="H118"/>
  <c r="H102"/>
  <c r="C21"/>
  <c r="D42"/>
  <c r="H146"/>
  <c r="C92"/>
  <c r="E27"/>
  <c r="H52"/>
  <c r="F117"/>
  <c r="D111"/>
  <c r="F82"/>
  <c r="D96"/>
  <c r="H143"/>
  <c r="H122"/>
  <c r="D76"/>
  <c r="D71"/>
  <c r="E116"/>
  <c r="C102"/>
  <c r="F83"/>
  <c r="C43"/>
  <c r="E148"/>
  <c r="H91"/>
  <c r="E28"/>
  <c r="G51"/>
  <c r="D86"/>
  <c r="F112"/>
  <c r="C81"/>
  <c r="D98"/>
  <c r="C143"/>
  <c r="C122"/>
  <c r="G76"/>
  <c r="E71"/>
  <c r="H117"/>
  <c r="C101"/>
  <c r="G82"/>
  <c r="G41"/>
  <c r="H142"/>
  <c r="E91"/>
  <c r="H27"/>
  <c r="G52"/>
  <c r="E86"/>
  <c r="F151"/>
  <c r="D143"/>
  <c r="C76"/>
  <c r="D116"/>
  <c r="D82"/>
  <c r="D142"/>
  <c r="F27"/>
  <c r="H88"/>
  <c r="D153"/>
  <c r="D108"/>
  <c r="E76"/>
  <c r="C116"/>
  <c r="C83"/>
  <c r="C141"/>
  <c r="C58"/>
  <c r="B11" i="6"/>
  <c r="E27"/>
  <c r="C86"/>
  <c r="E7"/>
  <c r="D68"/>
  <c r="B58"/>
  <c r="D94"/>
  <c r="C47"/>
  <c r="C10"/>
  <c r="E66"/>
  <c r="D37"/>
  <c r="E71"/>
  <c r="E51"/>
  <c r="E28"/>
  <c r="D77"/>
  <c r="D83"/>
  <c r="D16"/>
  <c r="D49"/>
  <c r="B6"/>
  <c r="B32"/>
  <c r="B36"/>
  <c r="D72"/>
  <c r="C23"/>
  <c r="G56" i="10"/>
  <c r="G57"/>
  <c r="C44" i="6"/>
  <c r="E45"/>
  <c r="B5"/>
  <c r="E76"/>
  <c r="E59"/>
  <c r="C147" i="10"/>
  <c r="E61"/>
  <c r="G61"/>
  <c r="E96" i="6"/>
  <c r="E37"/>
  <c r="D97"/>
  <c r="D42"/>
  <c r="E41"/>
  <c r="B81"/>
  <c r="C34"/>
  <c r="C102"/>
  <c r="E16"/>
  <c r="B73"/>
  <c r="D100"/>
  <c r="B31"/>
  <c r="B14"/>
  <c r="E95"/>
  <c r="D81"/>
  <c r="B92"/>
  <c r="D34"/>
  <c r="E101"/>
  <c r="D8"/>
  <c r="E77"/>
  <c r="B63"/>
  <c r="B71"/>
  <c r="C60"/>
  <c r="D3"/>
  <c r="F61" i="10"/>
  <c r="D58" i="6"/>
  <c r="B15"/>
  <c r="B100"/>
  <c r="E43"/>
  <c r="E36"/>
  <c r="D38" i="10"/>
  <c r="D62"/>
  <c r="C9" i="6"/>
  <c r="C59"/>
  <c r="E98"/>
  <c r="C53"/>
  <c r="B35"/>
  <c r="C12"/>
  <c r="E20"/>
  <c r="D43"/>
  <c r="D69"/>
  <c r="D6"/>
  <c r="E53"/>
  <c r="E89"/>
  <c r="D50"/>
  <c r="C40"/>
  <c r="D31"/>
  <c r="E8"/>
  <c r="E14"/>
  <c r="D51"/>
  <c r="C64"/>
  <c r="C56"/>
  <c r="B64"/>
  <c r="B68"/>
  <c r="E87"/>
  <c r="E65"/>
  <c r="H62" i="10"/>
  <c r="E37"/>
  <c r="C69" i="6"/>
  <c r="C68"/>
  <c r="E5"/>
  <c r="C76"/>
  <c r="C56" i="10"/>
  <c r="C61"/>
  <c r="B65" i="6"/>
  <c r="E78"/>
  <c r="D21"/>
  <c r="E63"/>
  <c r="D71"/>
  <c r="B39"/>
  <c r="D33"/>
  <c r="C50"/>
  <c r="D91"/>
  <c r="E4"/>
  <c r="D5"/>
  <c r="C91"/>
  <c r="C75"/>
  <c r="C16"/>
  <c r="C61"/>
  <c r="D54"/>
  <c r="E84"/>
  <c r="B60"/>
  <c r="E23"/>
  <c r="E85"/>
  <c r="D76"/>
  <c r="B17"/>
  <c r="B21"/>
  <c r="C79"/>
  <c r="E31"/>
  <c r="E58" i="10"/>
  <c r="F63"/>
  <c r="D70" i="6"/>
  <c r="D24"/>
  <c r="B43"/>
  <c r="C87"/>
  <c r="B89"/>
  <c r="C67"/>
  <c r="E73"/>
  <c r="E40"/>
  <c r="E48"/>
  <c r="D18"/>
  <c r="D66"/>
  <c r="E62"/>
  <c r="E99"/>
  <c r="C71"/>
  <c r="C26"/>
  <c r="D11"/>
  <c r="D9"/>
  <c r="E15"/>
  <c r="B16"/>
  <c r="D46"/>
  <c r="C98"/>
  <c r="B57"/>
  <c r="B61"/>
  <c r="E3"/>
  <c r="C46"/>
  <c r="D145" i="9"/>
  <c r="E9" i="6"/>
  <c r="B10"/>
  <c r="C84"/>
  <c r="E67"/>
  <c r="E44"/>
  <c r="E88"/>
  <c r="D39"/>
  <c r="D59"/>
  <c r="C29"/>
  <c r="B77"/>
  <c r="C19"/>
  <c r="B102"/>
  <c r="E19"/>
  <c r="D47"/>
  <c r="B30"/>
  <c r="D75"/>
  <c r="C20"/>
  <c r="B48"/>
  <c r="D55"/>
  <c r="B72"/>
  <c r="B76"/>
  <c r="E13"/>
  <c r="E56"/>
  <c r="E33"/>
  <c r="C18"/>
  <c r="B38"/>
  <c r="C100"/>
  <c r="E18"/>
  <c r="D7"/>
  <c r="D27"/>
  <c r="E38"/>
  <c r="D102"/>
  <c r="C43"/>
  <c r="C101"/>
  <c r="C74"/>
  <c r="D20"/>
  <c r="C42"/>
  <c r="E30"/>
  <c r="D26"/>
  <c r="D78"/>
  <c r="D96"/>
  <c r="C15"/>
  <c r="B25"/>
  <c r="B29"/>
  <c r="E82"/>
  <c r="E24"/>
  <c r="D140" i="9"/>
  <c r="C65" i="6"/>
  <c r="B42"/>
  <c r="B54"/>
  <c r="D99"/>
  <c r="C14"/>
  <c r="C39"/>
  <c r="B23"/>
  <c r="D41"/>
  <c r="D85"/>
  <c r="E49"/>
  <c r="C49"/>
  <c r="B20"/>
  <c r="D98"/>
  <c r="D17"/>
  <c r="E12"/>
  <c r="E91"/>
  <c r="D93"/>
  <c r="C35"/>
  <c r="C32"/>
  <c r="B78"/>
  <c r="B93"/>
  <c r="E64"/>
  <c r="B26"/>
  <c r="B40"/>
  <c r="B44"/>
  <c r="D35"/>
  <c r="C113" i="10"/>
  <c r="G98"/>
  <c r="D92"/>
  <c r="D73"/>
  <c r="D102"/>
  <c r="E41"/>
  <c r="F91"/>
  <c r="F53"/>
  <c r="G111"/>
  <c r="F98"/>
  <c r="C91"/>
  <c r="C53"/>
  <c r="E102"/>
  <c r="G43"/>
  <c r="E36"/>
  <c r="B33" i="6"/>
  <c r="B62"/>
  <c r="E42"/>
  <c r="B85"/>
  <c r="D88"/>
  <c r="B99"/>
  <c r="E54"/>
  <c r="D38"/>
  <c r="E32"/>
  <c r="E26"/>
  <c r="E34"/>
  <c r="B13"/>
  <c r="C31"/>
  <c r="E11"/>
  <c r="D30"/>
  <c r="C36"/>
  <c r="C62"/>
  <c r="E81"/>
  <c r="E90"/>
  <c r="D101"/>
  <c r="D86"/>
  <c r="C88"/>
  <c r="E29"/>
  <c r="B3"/>
  <c r="D63" i="10"/>
  <c r="E55" i="6"/>
  <c r="C92"/>
  <c r="D48"/>
  <c r="D89"/>
  <c r="E100"/>
  <c r="E35"/>
  <c r="E63" i="10"/>
  <c r="G58"/>
  <c r="B75" i="6"/>
  <c r="B37"/>
  <c r="E50"/>
  <c r="B34"/>
  <c r="C72"/>
  <c r="B86"/>
  <c r="C95"/>
  <c r="D15"/>
  <c r="E80"/>
  <c r="C48"/>
  <c r="C94"/>
  <c r="D32"/>
  <c r="E93"/>
  <c r="E39"/>
  <c r="C93"/>
  <c r="C82"/>
  <c r="B28"/>
  <c r="C13"/>
  <c r="E70"/>
  <c r="B70"/>
  <c r="B49"/>
  <c r="B53"/>
  <c r="C97"/>
  <c r="D44"/>
  <c r="C62" i="10"/>
  <c r="H56"/>
  <c r="E46" i="6"/>
  <c r="C89"/>
  <c r="C55"/>
  <c r="C17"/>
  <c r="C5"/>
  <c r="G63" i="10"/>
  <c r="C63"/>
  <c r="B69" i="6"/>
  <c r="E6"/>
  <c r="B90"/>
  <c r="C6"/>
  <c r="B96"/>
  <c r="D61"/>
  <c r="E92"/>
  <c r="C22"/>
  <c r="D28"/>
  <c r="C24"/>
  <c r="B95"/>
  <c r="B82"/>
  <c r="C85"/>
  <c r="D14"/>
  <c r="C90"/>
  <c r="D57"/>
  <c r="E72"/>
  <c r="C96"/>
  <c r="C4"/>
  <c r="D79"/>
  <c r="C3"/>
  <c r="B4"/>
  <c r="C51"/>
  <c r="C21"/>
  <c r="D61" i="10"/>
  <c r="H61"/>
  <c r="E57" i="6"/>
  <c r="B83"/>
  <c r="B66"/>
  <c r="D57" i="10"/>
  <c r="H63"/>
  <c r="E94" i="6"/>
  <c r="B101"/>
  <c r="C8"/>
  <c r="B51"/>
  <c r="D22"/>
  <c r="E60"/>
  <c r="B22"/>
  <c r="C80"/>
  <c r="D29"/>
  <c r="C70"/>
  <c r="D64"/>
  <c r="B9"/>
  <c r="D45"/>
  <c r="D13"/>
  <c r="B55"/>
  <c r="E68"/>
  <c r="E52"/>
  <c r="B50"/>
  <c r="C45"/>
  <c r="D25"/>
  <c r="C28"/>
  <c r="C57"/>
  <c r="B94"/>
  <c r="B7"/>
  <c r="C83"/>
  <c r="G62" i="10"/>
  <c r="F62"/>
  <c r="D12" i="6"/>
  <c r="D84"/>
  <c r="C27"/>
  <c r="D90"/>
  <c r="B98"/>
  <c r="B24"/>
  <c r="D74"/>
  <c r="D52"/>
  <c r="D19"/>
  <c r="D60"/>
  <c r="B91"/>
  <c r="B45"/>
  <c r="E97"/>
  <c r="B46"/>
  <c r="C99"/>
  <c r="E75"/>
  <c r="C52"/>
  <c r="C37"/>
  <c r="D92"/>
  <c r="E61"/>
  <c r="D63"/>
  <c r="D87"/>
  <c r="B79"/>
  <c r="B87"/>
  <c r="D65"/>
  <c r="D53"/>
  <c r="D135" i="9"/>
  <c r="B47" i="6"/>
  <c r="B56"/>
  <c r="E25"/>
  <c r="D4"/>
  <c r="D36"/>
  <c r="D67"/>
  <c r="D10"/>
  <c r="E79"/>
  <c r="C7"/>
  <c r="C81"/>
  <c r="E21"/>
  <c r="E86"/>
  <c r="C66"/>
  <c r="D95"/>
  <c r="B52"/>
  <c r="C54"/>
  <c r="D82"/>
  <c r="D80"/>
  <c r="C63"/>
  <c r="B8"/>
  <c r="B12"/>
  <c r="D56"/>
  <c r="E74"/>
  <c r="D130" i="9"/>
  <c r="B59" i="6"/>
  <c r="B88"/>
  <c r="B97"/>
  <c r="C30"/>
  <c r="E58"/>
  <c r="E17"/>
  <c r="B18"/>
  <c r="D40"/>
  <c r="B67"/>
  <c r="E102"/>
  <c r="D23"/>
  <c r="C73"/>
  <c r="D73"/>
  <c r="E47"/>
  <c r="C11"/>
  <c r="B80"/>
  <c r="C33"/>
  <c r="D62"/>
  <c r="B19"/>
  <c r="B27"/>
  <c r="E69"/>
  <c r="E10"/>
  <c r="D150" i="9"/>
  <c r="B74" i="6"/>
  <c r="E22"/>
  <c r="C25"/>
  <c r="C78"/>
  <c r="C38"/>
  <c r="B41"/>
  <c r="E83"/>
  <c r="C41"/>
  <c r="B84"/>
  <c r="C58"/>
  <c r="C77"/>
  <c r="D125" i="9"/>
  <c r="F83" i="6" l="1"/>
  <c r="F22"/>
  <c r="F10"/>
  <c r="F69"/>
  <c r="F47"/>
  <c r="F102"/>
  <c r="F17"/>
  <c r="F58"/>
  <c r="F74"/>
  <c r="F86"/>
  <c r="F21"/>
  <c r="F79"/>
  <c r="F25"/>
  <c r="F61"/>
  <c r="F75"/>
  <c r="F97"/>
  <c r="F52"/>
  <c r="F68"/>
  <c r="F60"/>
  <c r="F94"/>
  <c r="F57"/>
  <c r="J62" i="10"/>
  <c r="F72" i="6"/>
  <c r="F92"/>
  <c r="F6"/>
  <c r="F46"/>
  <c r="J57" i="10"/>
  <c r="F70" i="6"/>
  <c r="F39"/>
  <c r="F93"/>
  <c r="F80"/>
  <c r="F50"/>
  <c r="F35"/>
  <c r="F100"/>
  <c r="F55"/>
  <c r="F29"/>
  <c r="F90"/>
  <c r="F81"/>
  <c r="F11"/>
  <c r="F34"/>
  <c r="F26"/>
  <c r="F32"/>
  <c r="F54"/>
  <c r="F42"/>
  <c r="F64"/>
  <c r="F91"/>
  <c r="F12"/>
  <c r="F49"/>
  <c r="F24"/>
  <c r="F82"/>
  <c r="F30"/>
  <c r="F38"/>
  <c r="F18"/>
  <c r="F33"/>
  <c r="F56"/>
  <c r="F13"/>
  <c r="F19"/>
  <c r="F88"/>
  <c r="F44"/>
  <c r="F67"/>
  <c r="F9"/>
  <c r="F3"/>
  <c r="F15"/>
  <c r="F99"/>
  <c r="F62"/>
  <c r="F48"/>
  <c r="F40"/>
  <c r="F73"/>
  <c r="F31"/>
  <c r="F85"/>
  <c r="F23"/>
  <c r="F84"/>
  <c r="F4"/>
  <c r="F63"/>
  <c r="F78"/>
  <c r="F5"/>
  <c r="F65"/>
  <c r="F87"/>
  <c r="F14"/>
  <c r="F8"/>
  <c r="F89"/>
  <c r="F53"/>
  <c r="F20"/>
  <c r="F98"/>
  <c r="F36"/>
  <c r="F43"/>
  <c r="F77"/>
  <c r="F101"/>
  <c r="F95"/>
  <c r="F16"/>
  <c r="F41"/>
  <c r="F37"/>
  <c r="F96"/>
  <c r="F59"/>
  <c r="F76"/>
  <c r="F45"/>
  <c r="F28"/>
  <c r="F51"/>
  <c r="F71"/>
  <c r="F66"/>
  <c r="F7"/>
  <c r="F27"/>
  <c r="J92" i="10"/>
  <c r="J147"/>
  <c r="J72"/>
  <c r="J52"/>
  <c r="J42"/>
  <c r="J112"/>
  <c r="J32"/>
  <c r="J122"/>
  <c r="J102"/>
  <c r="J117"/>
  <c r="J22"/>
  <c r="J137"/>
  <c r="J127"/>
  <c r="J132"/>
  <c r="J47"/>
  <c r="J67"/>
  <c r="J7"/>
  <c r="J37"/>
  <c r="J27"/>
  <c r="J12"/>
  <c r="J152"/>
  <c r="J107"/>
  <c r="J17"/>
  <c r="J97"/>
  <c r="J82"/>
  <c r="J77"/>
  <c r="J142"/>
  <c r="J87"/>
  <c r="E128" i="9"/>
  <c r="H126"/>
  <c r="F128"/>
  <c r="E127"/>
  <c r="H128"/>
  <c r="E126"/>
  <c r="F126"/>
  <c r="H127"/>
  <c r="C126"/>
  <c r="G153"/>
  <c r="G152"/>
  <c r="E151"/>
  <c r="C151"/>
  <c r="E152"/>
  <c r="H153"/>
  <c r="D151"/>
  <c r="G151"/>
  <c r="F151"/>
  <c r="H132"/>
  <c r="G133"/>
  <c r="F133"/>
  <c r="D131"/>
  <c r="F132"/>
  <c r="C133"/>
  <c r="C132"/>
  <c r="E133"/>
  <c r="G131"/>
  <c r="G136"/>
  <c r="C136"/>
  <c r="E138"/>
  <c r="H138"/>
  <c r="F136"/>
  <c r="F138"/>
  <c r="H136"/>
  <c r="D138"/>
  <c r="E136"/>
  <c r="E142"/>
  <c r="G142"/>
  <c r="F143"/>
  <c r="C142"/>
  <c r="D143"/>
  <c r="H142"/>
  <c r="C143"/>
  <c r="G141"/>
  <c r="H141"/>
  <c r="F147"/>
  <c r="E146"/>
  <c r="F146"/>
  <c r="C148"/>
  <c r="G147"/>
  <c r="C147"/>
  <c r="D146"/>
  <c r="E148"/>
  <c r="G148"/>
  <c r="D127"/>
  <c r="C127"/>
  <c r="D126"/>
  <c r="G126"/>
  <c r="G127"/>
  <c r="G128"/>
  <c r="D128"/>
  <c r="C128"/>
  <c r="F127"/>
  <c r="D152"/>
  <c r="H151"/>
  <c r="F153"/>
  <c r="C152"/>
  <c r="H152"/>
  <c r="C153"/>
  <c r="D153"/>
  <c r="E153"/>
  <c r="F152"/>
  <c r="D132"/>
  <c r="C131"/>
  <c r="E131"/>
  <c r="H133"/>
  <c r="D133"/>
  <c r="H131"/>
  <c r="G132"/>
  <c r="F131"/>
  <c r="E132"/>
  <c r="H137"/>
  <c r="E137"/>
  <c r="G137"/>
  <c r="C138"/>
  <c r="D137"/>
  <c r="D136"/>
  <c r="F137"/>
  <c r="C137"/>
  <c r="G138"/>
  <c r="E141"/>
  <c r="C141"/>
  <c r="E143"/>
  <c r="D141"/>
  <c r="H143"/>
  <c r="F141"/>
  <c r="F142"/>
  <c r="D142"/>
  <c r="G143"/>
  <c r="C146"/>
  <c r="H147"/>
  <c r="F148"/>
  <c r="H146"/>
  <c r="D148"/>
  <c r="E147"/>
  <c r="H148"/>
  <c r="D147"/>
  <c r="G146"/>
  <c r="J147" l="1"/>
  <c r="J132"/>
  <c r="J152"/>
  <c r="J142"/>
  <c r="J137"/>
  <c r="J127"/>
</calcChain>
</file>

<file path=xl/sharedStrings.xml><?xml version="1.0" encoding="utf-8"?>
<sst xmlns="http://schemas.openxmlformats.org/spreadsheetml/2006/main" count="424" uniqueCount="144">
  <si>
    <t>Pořadí</t>
  </si>
  <si>
    <t>Číslo</t>
  </si>
  <si>
    <t>Jméno</t>
  </si>
  <si>
    <t>Příslušnost</t>
  </si>
  <si>
    <t>body</t>
  </si>
  <si>
    <t>čas</t>
  </si>
  <si>
    <t>CELKEM</t>
  </si>
  <si>
    <t>SUMA</t>
  </si>
  <si>
    <t>KOEFICIENT</t>
  </si>
  <si>
    <t>%</t>
  </si>
  <si>
    <t xml:space="preserve">Jméno </t>
  </si>
  <si>
    <t>Celkem</t>
  </si>
  <si>
    <t>Družstvo celkem</t>
  </si>
  <si>
    <t>Název družstva</t>
  </si>
  <si>
    <t>Součet za družstvo</t>
  </si>
  <si>
    <t>Pořadí týmů</t>
  </si>
  <si>
    <t>Pořadí jednotlivců</t>
  </si>
  <si>
    <t>TUNEL</t>
  </si>
  <si>
    <t>KŘÍŽEK KOLEČKO</t>
  </si>
  <si>
    <t>BALONEK</t>
  </si>
  <si>
    <t>Listina střelců - A -  3.10.2012 PŘEROV - KOTOJEDY</t>
  </si>
  <si>
    <t>Listina střelců - B -  3.10.2012 PŘEROV - KOTOJEDY</t>
  </si>
  <si>
    <t>Výsledková listina - A - jednotlivci 3.10. 2012 PŘEROV - KOTOJEDY</t>
  </si>
  <si>
    <t>Hejduk Dan</t>
  </si>
  <si>
    <t>Morava</t>
  </si>
  <si>
    <t>Zeiler Karel</t>
  </si>
  <si>
    <t>Petrovský Ladislav</t>
  </si>
  <si>
    <t>MP Přerov I</t>
  </si>
  <si>
    <t>Rytíř Radim</t>
  </si>
  <si>
    <t>Vyvážil Tomáš</t>
  </si>
  <si>
    <t>Ambruz Libor</t>
  </si>
  <si>
    <t>MP Přerov II</t>
  </si>
  <si>
    <t>Růžička Josef</t>
  </si>
  <si>
    <t>Cigánek Václav</t>
  </si>
  <si>
    <t xml:space="preserve">Večerka Jiří </t>
  </si>
  <si>
    <t>MP Přerov</t>
  </si>
  <si>
    <t>Matyáštík Dušan</t>
  </si>
  <si>
    <t>MP Zlín A</t>
  </si>
  <si>
    <t>Kozubek Radek</t>
  </si>
  <si>
    <t>Gavelčíková Lenka</t>
  </si>
  <si>
    <t>Miča Ondřej</t>
  </si>
  <si>
    <t>MP Zlín B</t>
  </si>
  <si>
    <t>Záboj Vlastimil</t>
  </si>
  <si>
    <t>Martinec Jan</t>
  </si>
  <si>
    <t>Vašut Dan</t>
  </si>
  <si>
    <t>MP Rožnov p. Rad.</t>
  </si>
  <si>
    <t>Janák Daniel</t>
  </si>
  <si>
    <t>Vašut Michal</t>
  </si>
  <si>
    <t>Šamalík Josef</t>
  </si>
  <si>
    <t>MP Blansko</t>
  </si>
  <si>
    <t>Vybíhal Miloslav</t>
  </si>
  <si>
    <t>Adámek Jaroslav</t>
  </si>
  <si>
    <t>Hruška Martin</t>
  </si>
  <si>
    <t>MP Olomouc</t>
  </si>
  <si>
    <t>Bundil Jan</t>
  </si>
  <si>
    <t>Kovářík František</t>
  </si>
  <si>
    <t>Záruba Petr</t>
  </si>
  <si>
    <t>MP Česká Třebová</t>
  </si>
  <si>
    <t>Klimeš Roman</t>
  </si>
  <si>
    <t>Kubík Ladislav</t>
  </si>
  <si>
    <t>Vild Martin</t>
  </si>
  <si>
    <t>MP Plzeň</t>
  </si>
  <si>
    <t>Matějíček Lukáš</t>
  </si>
  <si>
    <t>Zahut Karel</t>
  </si>
  <si>
    <t>Špačková Miluše</t>
  </si>
  <si>
    <t>MP Mikulov</t>
  </si>
  <si>
    <t>Dvořáček Rudolf</t>
  </si>
  <si>
    <t>Jeřábek Jaroslav</t>
  </si>
  <si>
    <t>Rybka Michal</t>
  </si>
  <si>
    <t>MP Opava</t>
  </si>
  <si>
    <t>Nedvídek Petr</t>
  </si>
  <si>
    <t>Pokorný Josef</t>
  </si>
  <si>
    <t>Rzidký Tomáš</t>
  </si>
  <si>
    <t>MP Frýdek Místek</t>
  </si>
  <si>
    <t>Lindovský Petr</t>
  </si>
  <si>
    <t>Hulej Marek</t>
  </si>
  <si>
    <t>Balicky Lukáš</t>
  </si>
  <si>
    <t>MP Karviná</t>
  </si>
  <si>
    <t>Rumpel Michael</t>
  </si>
  <si>
    <t>Glac Zdeněk</t>
  </si>
  <si>
    <t>Frýbort Roman</t>
  </si>
  <si>
    <t>MP Valašské Mez.</t>
  </si>
  <si>
    <t>Musil Vlastimil</t>
  </si>
  <si>
    <t>Stieber Radislav</t>
  </si>
  <si>
    <t>Hanzl Vladimír</t>
  </si>
  <si>
    <t>MP Havířov</t>
  </si>
  <si>
    <t>Třetina Jaromír</t>
  </si>
  <si>
    <t>Antošík Václav</t>
  </si>
  <si>
    <t>Dufek Tomáš</t>
  </si>
  <si>
    <t>MP Pardubice A</t>
  </si>
  <si>
    <t>Ipser Petr</t>
  </si>
  <si>
    <t>Marek Jiří</t>
  </si>
  <si>
    <t>Urbancová Hana</t>
  </si>
  <si>
    <t xml:space="preserve">MP Pardubice B </t>
  </si>
  <si>
    <t>Mičulek René</t>
  </si>
  <si>
    <t>Pospíchal Pavel</t>
  </si>
  <si>
    <t>Štegl Pavel</t>
  </si>
  <si>
    <t>MP Pardubice C</t>
  </si>
  <si>
    <t>Bukač Ondřej</t>
  </si>
  <si>
    <t>Netušil Michal</t>
  </si>
  <si>
    <t>Glett Ondřej</t>
  </si>
  <si>
    <t>MP Ostrava</t>
  </si>
  <si>
    <t>Burda Pavel</t>
  </si>
  <si>
    <t>Dunaj Oldřich</t>
  </si>
  <si>
    <t xml:space="preserve">Grossmann Marek  </t>
  </si>
  <si>
    <t>MP Rožnov+Hodonín</t>
  </si>
  <si>
    <t>Fukalík Jaroslav</t>
  </si>
  <si>
    <t>Svoboda Stanislav</t>
  </si>
  <si>
    <t>Čechal Zdenek</t>
  </si>
  <si>
    <t>Purkarová Kateřina</t>
  </si>
  <si>
    <t>Kohoutová Martina</t>
  </si>
  <si>
    <t>Pastornický Ladislav</t>
  </si>
  <si>
    <t>Kachtík Pavel</t>
  </si>
  <si>
    <t>Tichá Lucie</t>
  </si>
  <si>
    <t>Šapář Martin</t>
  </si>
  <si>
    <t>Samek Pavel</t>
  </si>
  <si>
    <t>Světlík Radomil</t>
  </si>
  <si>
    <t>Bělík Jan</t>
  </si>
  <si>
    <t>SSKP Přerov</t>
  </si>
  <si>
    <t>Koňařík David</t>
  </si>
  <si>
    <t>Chmelík Zdeněk</t>
  </si>
  <si>
    <t>Novotný Marek</t>
  </si>
  <si>
    <t>SK Vsetín</t>
  </si>
  <si>
    <t>Kovář Zbyněk</t>
  </si>
  <si>
    <t>Kostelný Jan</t>
  </si>
  <si>
    <t>Kocián Vladimír</t>
  </si>
  <si>
    <t>Celní správa Olom.</t>
  </si>
  <si>
    <t>Lakomý Radan</t>
  </si>
  <si>
    <t>Opavský Jaroslav</t>
  </si>
  <si>
    <t>Hofman Otto</t>
  </si>
  <si>
    <t>SK Vyškov</t>
  </si>
  <si>
    <t>Jakeš František</t>
  </si>
  <si>
    <t>Piško Roman</t>
  </si>
  <si>
    <t>Kalavský Tomáš</t>
  </si>
  <si>
    <t>SK Ostrava</t>
  </si>
  <si>
    <t>Ogurek Jiří</t>
  </si>
  <si>
    <t>Kubík Karel</t>
  </si>
  <si>
    <t>Škvařil Libor</t>
  </si>
  <si>
    <t>SKP Vsetín</t>
  </si>
  <si>
    <t>Výsledková listina střelců - B -  3.10.2012 PŘEROV - KOTOJEDY</t>
  </si>
  <si>
    <r>
      <t xml:space="preserve">Výsledková listina - A - </t>
    </r>
    <r>
      <rPr>
        <b/>
        <i/>
        <sz val="14"/>
        <color indexed="8"/>
        <rFont val="Calibri"/>
        <family val="2"/>
        <charset val="238"/>
      </rPr>
      <t>družstva</t>
    </r>
    <r>
      <rPr>
        <b/>
        <sz val="14"/>
        <color indexed="8"/>
        <rFont val="Calibri"/>
        <family val="2"/>
        <charset val="238"/>
      </rPr>
      <t xml:space="preserve"> - 3.10.2012 PŘEROV - KOTOJEDY</t>
    </r>
  </si>
  <si>
    <r>
      <t xml:space="preserve">Výsledková listina - B - </t>
    </r>
    <r>
      <rPr>
        <b/>
        <i/>
        <sz val="14"/>
        <color indexed="8"/>
        <rFont val="Calibri"/>
        <family val="2"/>
        <charset val="238"/>
      </rPr>
      <t>družstva</t>
    </r>
    <r>
      <rPr>
        <b/>
        <sz val="14"/>
        <color indexed="8"/>
        <rFont val="Calibri"/>
        <family val="2"/>
        <charset val="238"/>
      </rPr>
      <t xml:space="preserve"> - 3.10.2012 PŘEROV - KOTOJEDY</t>
    </r>
  </si>
  <si>
    <r>
      <t xml:space="preserve">Výsledková listina - A - </t>
    </r>
    <r>
      <rPr>
        <b/>
        <i/>
        <sz val="14"/>
        <color indexed="8"/>
        <rFont val="Calibri"/>
        <family val="2"/>
        <charset val="238"/>
      </rPr>
      <t>družstva</t>
    </r>
    <r>
      <rPr>
        <b/>
        <sz val="14"/>
        <color indexed="8"/>
        <rFont val="Calibri"/>
        <family val="2"/>
        <charset val="238"/>
      </rPr>
      <t xml:space="preserve"> -</t>
    </r>
    <r>
      <rPr>
        <b/>
        <sz val="14"/>
        <color rgb="FFFF0000"/>
        <rFont val="Calibri"/>
        <family val="2"/>
        <charset val="238"/>
      </rPr>
      <t xml:space="preserve"> přepis</t>
    </r>
    <r>
      <rPr>
        <b/>
        <sz val="14"/>
        <color indexed="8"/>
        <rFont val="Calibri"/>
        <family val="2"/>
        <charset val="238"/>
      </rPr>
      <t xml:space="preserve"> 3.10.2012 PŘEROV</t>
    </r>
  </si>
  <si>
    <r>
      <t xml:space="preserve">Výsledková listina - B - </t>
    </r>
    <r>
      <rPr>
        <b/>
        <i/>
        <sz val="14"/>
        <color indexed="8"/>
        <rFont val="Calibri"/>
        <family val="2"/>
        <charset val="238"/>
      </rPr>
      <t>družstva</t>
    </r>
    <r>
      <rPr>
        <b/>
        <sz val="14"/>
        <color indexed="8"/>
        <rFont val="Calibri"/>
        <family val="2"/>
        <charset val="238"/>
      </rPr>
      <t xml:space="preserve"> - </t>
    </r>
    <r>
      <rPr>
        <b/>
        <sz val="14"/>
        <color rgb="FFFF0000"/>
        <rFont val="Calibri"/>
        <family val="2"/>
        <charset val="238"/>
      </rPr>
      <t>přepis</t>
    </r>
    <r>
      <rPr>
        <b/>
        <sz val="14"/>
        <color indexed="8"/>
        <rFont val="Calibri"/>
        <family val="2"/>
        <charset val="238"/>
      </rPr>
      <t xml:space="preserve"> 3.10.2012 PŘEROV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</si>
</sst>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i/>
      <sz val="14"/>
      <color indexed="8"/>
      <name val="Calibri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1"/>
      <color indexed="17"/>
      <name val="Calibri"/>
      <family val="2"/>
      <charset val="238"/>
    </font>
    <font>
      <sz val="12"/>
      <color indexed="10"/>
      <name val="Calibri"/>
      <family val="2"/>
      <charset val="238"/>
    </font>
    <font>
      <b/>
      <sz val="11"/>
      <color indexed="11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17"/>
      </left>
      <right style="thin">
        <color indexed="64"/>
      </right>
      <top style="medium">
        <color indexed="17"/>
      </top>
      <bottom style="thin">
        <color indexed="64"/>
      </bottom>
      <diagonal/>
    </border>
    <border>
      <left style="thin">
        <color indexed="64"/>
      </left>
      <right style="medium">
        <color indexed="17"/>
      </right>
      <top style="medium">
        <color indexed="17"/>
      </top>
      <bottom style="thin">
        <color indexed="64"/>
      </bottom>
      <diagonal/>
    </border>
    <border>
      <left style="medium">
        <color indexed="62"/>
      </left>
      <right style="thin">
        <color indexed="64"/>
      </right>
      <top style="medium">
        <color indexed="62"/>
      </top>
      <bottom style="thin">
        <color indexed="64"/>
      </bottom>
      <diagonal/>
    </border>
    <border>
      <left style="thin">
        <color indexed="64"/>
      </left>
      <right style="medium">
        <color indexed="62"/>
      </right>
      <top style="medium">
        <color indexed="62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medium">
        <color indexed="62"/>
      </right>
      <top style="thin">
        <color indexed="8"/>
      </top>
      <bottom style="thin">
        <color indexed="10"/>
      </bottom>
      <diagonal/>
    </border>
    <border>
      <left/>
      <right style="medium">
        <color indexed="62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2"/>
      </right>
      <top style="thin">
        <color indexed="8"/>
      </top>
      <bottom/>
      <diagonal/>
    </border>
    <border>
      <left/>
      <right/>
      <top style="thin">
        <color indexed="10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8"/>
      </bottom>
      <diagonal/>
    </border>
    <border>
      <left/>
      <right style="medium">
        <color indexed="62"/>
      </right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/>
      <right style="medium">
        <color indexed="62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164" fontId="0" fillId="0" borderId="0" xfId="0" applyNumberFormat="1" applyAlignment="1">
      <alignment horizontal="right" vertical="center"/>
    </xf>
    <xf numFmtId="164" fontId="0" fillId="3" borderId="0" xfId="0" applyNumberFormat="1" applyFill="1" applyAlignment="1">
      <alignment horizontal="center" vertical="center"/>
    </xf>
    <xf numFmtId="0" fontId="4" fillId="0" borderId="0" xfId="0" applyFont="1" applyAlignment="1"/>
    <xf numFmtId="164" fontId="0" fillId="0" borderId="1" xfId="0" applyNumberForma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4" borderId="0" xfId="0" applyFill="1"/>
    <xf numFmtId="0" fontId="4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9" fillId="0" borderId="23" xfId="0" applyFont="1" applyBorder="1" applyAlignment="1" applyProtection="1">
      <alignment horizontal="center"/>
      <protection locked="0"/>
    </xf>
    <xf numFmtId="0" fontId="9" fillId="0" borderId="24" xfId="0" applyFont="1" applyBorder="1" applyAlignment="1" applyProtection="1">
      <alignment horizontal="center"/>
      <protection locked="0"/>
    </xf>
    <xf numFmtId="0" fontId="10" fillId="0" borderId="23" xfId="0" applyFont="1" applyBorder="1" applyProtection="1">
      <protection locked="0"/>
    </xf>
    <xf numFmtId="0" fontId="10" fillId="0" borderId="24" xfId="0" applyFont="1" applyBorder="1" applyProtection="1">
      <protection locked="0"/>
    </xf>
    <xf numFmtId="4" fontId="0" fillId="0" borderId="0" xfId="0" applyNumberFormat="1"/>
    <xf numFmtId="4" fontId="1" fillId="0" borderId="1" xfId="0" applyNumberFormat="1" applyFont="1" applyBorder="1"/>
    <xf numFmtId="0" fontId="9" fillId="0" borderId="25" xfId="0" applyFont="1" applyBorder="1" applyAlignment="1" applyProtection="1">
      <alignment horizontal="center"/>
      <protection locked="0"/>
    </xf>
    <xf numFmtId="0" fontId="10" fillId="0" borderId="26" xfId="0" applyFont="1" applyBorder="1" applyProtection="1">
      <protection locked="0"/>
    </xf>
    <xf numFmtId="0" fontId="10" fillId="0" borderId="27" xfId="0" applyFont="1" applyBorder="1" applyProtection="1">
      <protection locked="0"/>
    </xf>
    <xf numFmtId="0" fontId="10" fillId="0" borderId="28" xfId="0" applyFont="1" applyBorder="1" applyAlignment="1" applyProtection="1">
      <alignment horizontal="left"/>
      <protection locked="0"/>
    </xf>
    <xf numFmtId="0" fontId="10" fillId="0" borderId="29" xfId="0" applyFont="1" applyBorder="1" applyAlignment="1" applyProtection="1">
      <alignment horizontal="left"/>
      <protection locked="0"/>
    </xf>
    <xf numFmtId="0" fontId="10" fillId="0" borderId="30" xfId="0" applyFont="1" applyBorder="1" applyProtection="1">
      <protection locked="0"/>
    </xf>
    <xf numFmtId="0" fontId="10" fillId="0" borderId="28" xfId="0" applyFont="1" applyBorder="1" applyProtection="1">
      <protection locked="0"/>
    </xf>
    <xf numFmtId="0" fontId="10" fillId="0" borderId="30" xfId="0" applyFont="1" applyBorder="1" applyAlignment="1" applyProtection="1">
      <alignment horizontal="left"/>
      <protection locked="0"/>
    </xf>
    <xf numFmtId="0" fontId="10" fillId="0" borderId="29" xfId="0" applyFont="1" applyBorder="1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1" xfId="0" applyNumberFormat="1" applyBorder="1"/>
    <xf numFmtId="0" fontId="0" fillId="0" borderId="0" xfId="0" applyAlignment="1">
      <alignment horizontal="center"/>
    </xf>
    <xf numFmtId="0" fontId="11" fillId="3" borderId="1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4" fontId="0" fillId="0" borderId="17" xfId="0" applyNumberFormat="1" applyBorder="1"/>
    <xf numFmtId="4" fontId="1" fillId="0" borderId="31" xfId="0" applyNumberFormat="1" applyFont="1" applyBorder="1"/>
    <xf numFmtId="4" fontId="12" fillId="0" borderId="31" xfId="0" applyNumberFormat="1" applyFont="1" applyBorder="1"/>
    <xf numFmtId="0" fontId="9" fillId="0" borderId="32" xfId="0" applyFont="1" applyBorder="1" applyAlignment="1" applyProtection="1">
      <alignment horizontal="center"/>
      <protection locked="0"/>
    </xf>
    <xf numFmtId="0" fontId="10" fillId="0" borderId="33" xfId="0" applyFont="1" applyBorder="1" applyAlignment="1" applyProtection="1">
      <alignment horizontal="left"/>
      <protection locked="0"/>
    </xf>
    <xf numFmtId="0" fontId="10" fillId="0" borderId="34" xfId="0" applyFont="1" applyBorder="1" applyProtection="1">
      <protection locked="0"/>
    </xf>
    <xf numFmtId="0" fontId="9" fillId="0" borderId="35" xfId="0" applyFont="1" applyBorder="1" applyAlignment="1" applyProtection="1">
      <alignment horizontal="center"/>
      <protection locked="0"/>
    </xf>
    <xf numFmtId="0" fontId="10" fillId="0" borderId="36" xfId="0" applyFont="1" applyBorder="1" applyAlignment="1" applyProtection="1">
      <alignment horizontal="left"/>
      <protection locked="0"/>
    </xf>
    <xf numFmtId="0" fontId="10" fillId="0" borderId="37" xfId="0" applyFont="1" applyBorder="1" applyProtection="1">
      <protection locked="0"/>
    </xf>
    <xf numFmtId="0" fontId="9" fillId="0" borderId="38" xfId="0" applyFont="1" applyBorder="1" applyAlignment="1" applyProtection="1">
      <alignment horizontal="center"/>
      <protection locked="0"/>
    </xf>
    <xf numFmtId="0" fontId="10" fillId="0" borderId="39" xfId="0" applyFont="1" applyBorder="1" applyAlignment="1" applyProtection="1">
      <alignment horizontal="left"/>
      <protection locked="0"/>
    </xf>
    <xf numFmtId="0" fontId="10" fillId="0" borderId="40" xfId="0" applyFont="1" applyBorder="1" applyProtection="1">
      <protection locked="0"/>
    </xf>
    <xf numFmtId="0" fontId="7" fillId="0" borderId="0" xfId="0" applyFont="1" applyAlignment="1">
      <alignment horizontal="center" vertical="center"/>
    </xf>
    <xf numFmtId="0" fontId="13" fillId="0" borderId="41" xfId="0" applyFont="1" applyBorder="1" applyAlignment="1">
      <alignment horizontal="center"/>
    </xf>
    <xf numFmtId="164" fontId="0" fillId="0" borderId="3" xfId="0" applyNumberFormat="1" applyBorder="1" applyAlignment="1">
      <alignment horizontal="right" vertical="center"/>
    </xf>
    <xf numFmtId="4" fontId="0" fillId="0" borderId="42" xfId="0" applyNumberFormat="1" applyBorder="1"/>
    <xf numFmtId="4" fontId="0" fillId="0" borderId="43" xfId="0" applyNumberFormat="1" applyBorder="1"/>
    <xf numFmtId="4" fontId="0" fillId="0" borderId="20" xfId="0" applyNumberFormat="1" applyBorder="1"/>
    <xf numFmtId="4" fontId="0" fillId="0" borderId="44" xfId="0" applyNumberFormat="1" applyBorder="1"/>
    <xf numFmtId="4" fontId="14" fillId="0" borderId="31" xfId="0" applyNumberFormat="1" applyFont="1" applyBorder="1"/>
    <xf numFmtId="0" fontId="0" fillId="0" borderId="0" xfId="0" applyFill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1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0" xfId="0" applyFill="1" applyBorder="1"/>
    <xf numFmtId="0" fontId="5" fillId="0" borderId="45" xfId="0" applyFont="1" applyFill="1" applyBorder="1"/>
    <xf numFmtId="0" fontId="15" fillId="0" borderId="0" xfId="0" applyFont="1"/>
    <xf numFmtId="0" fontId="15" fillId="8" borderId="0" xfId="0" applyFont="1" applyFill="1"/>
    <xf numFmtId="0" fontId="15" fillId="0" borderId="21" xfId="0" applyFont="1" applyBorder="1"/>
    <xf numFmtId="4" fontId="16" fillId="0" borderId="31" xfId="0" applyNumberFormat="1" applyFont="1" applyBorder="1"/>
    <xf numFmtId="0" fontId="15" fillId="0" borderId="22" xfId="0" applyFont="1" applyBorder="1"/>
    <xf numFmtId="0" fontId="15" fillId="0" borderId="0" xfId="0" applyFont="1" applyBorder="1"/>
    <xf numFmtId="4" fontId="17" fillId="0" borderId="31" xfId="0" applyNumberFormat="1" applyFont="1" applyBorder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66" sqref="D66"/>
    </sheetView>
  </sheetViews>
  <sheetFormatPr defaultRowHeight="15"/>
  <cols>
    <col min="1" max="1" width="6" customWidth="1"/>
    <col min="2" max="2" width="6" style="2" customWidth="1"/>
    <col min="3" max="3" width="23.42578125" customWidth="1"/>
    <col min="4" max="4" width="20.7109375" customWidth="1"/>
    <col min="5" max="10" width="6.42578125" style="2" customWidth="1"/>
    <col min="11" max="13" width="6.7109375" customWidth="1"/>
    <col min="14" max="14" width="8.140625" customWidth="1"/>
    <col min="15" max="15" width="9.5703125" customWidth="1"/>
    <col min="21" max="21" width="12" customWidth="1"/>
  </cols>
  <sheetData>
    <row r="1" spans="1:21" ht="28.5" customHeight="1">
      <c r="A1" s="106" t="s">
        <v>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21">
      <c r="B2" s="11"/>
      <c r="C2" s="12"/>
      <c r="D2" s="12"/>
      <c r="E2" s="11">
        <v>150</v>
      </c>
      <c r="F2" s="14">
        <f>MAX(O5:O104)</f>
        <v>16.949152542372882</v>
      </c>
      <c r="G2" s="11">
        <v>180</v>
      </c>
      <c r="H2" s="14">
        <f>MAX(Q5:Q104)</f>
        <v>13.826940231935771</v>
      </c>
      <c r="I2" s="11">
        <v>120</v>
      </c>
      <c r="J2" s="14">
        <f>MAX(S5:S104)</f>
        <v>12.837209302325581</v>
      </c>
      <c r="O2" s="14">
        <f>MAX(O5:O104)</f>
        <v>16.949152542372882</v>
      </c>
      <c r="Q2" s="14">
        <f>MAX(Q5:Q104)</f>
        <v>13.826940231935771</v>
      </c>
      <c r="S2" s="14">
        <f>MAX(S5:S104)</f>
        <v>12.837209302325581</v>
      </c>
    </row>
    <row r="3" spans="1:21">
      <c r="E3" s="107" t="s">
        <v>19</v>
      </c>
      <c r="F3" s="107"/>
      <c r="G3" s="108" t="s">
        <v>17</v>
      </c>
      <c r="H3" s="108"/>
      <c r="I3" s="110" t="s">
        <v>18</v>
      </c>
      <c r="J3" s="110"/>
      <c r="K3" s="2">
        <v>1</v>
      </c>
      <c r="L3" s="2">
        <v>2</v>
      </c>
      <c r="M3" s="2">
        <v>3</v>
      </c>
      <c r="O3" s="107">
        <v>1</v>
      </c>
      <c r="P3" s="107"/>
      <c r="Q3" s="108">
        <v>2</v>
      </c>
      <c r="R3" s="108"/>
      <c r="S3" s="109">
        <v>3</v>
      </c>
      <c r="T3" s="109"/>
      <c r="U3" s="105" t="s">
        <v>16</v>
      </c>
    </row>
    <row r="4" spans="1:21" ht="15.75" thickBot="1">
      <c r="A4" s="1" t="s">
        <v>0</v>
      </c>
      <c r="B4" s="2" t="s">
        <v>1</v>
      </c>
      <c r="C4" t="s">
        <v>2</v>
      </c>
      <c r="D4" t="s">
        <v>3</v>
      </c>
      <c r="E4" s="2" t="s">
        <v>4</v>
      </c>
      <c r="F4" s="2" t="s">
        <v>5</v>
      </c>
      <c r="G4" s="2" t="s">
        <v>4</v>
      </c>
      <c r="H4" s="2" t="s">
        <v>5</v>
      </c>
      <c r="I4" s="2" t="s">
        <v>4</v>
      </c>
      <c r="J4" s="2" t="s">
        <v>5</v>
      </c>
      <c r="K4" s="2" t="s">
        <v>7</v>
      </c>
      <c r="L4" s="2" t="s">
        <v>7</v>
      </c>
      <c r="M4" s="2" t="s">
        <v>7</v>
      </c>
      <c r="N4" t="s">
        <v>6</v>
      </c>
      <c r="O4" s="15" t="s">
        <v>8</v>
      </c>
      <c r="P4" s="2" t="s">
        <v>9</v>
      </c>
      <c r="Q4" s="15" t="s">
        <v>8</v>
      </c>
      <c r="R4" s="2" t="s">
        <v>9</v>
      </c>
      <c r="S4" s="15" t="s">
        <v>8</v>
      </c>
      <c r="T4" s="2" t="s">
        <v>9</v>
      </c>
      <c r="U4" s="105"/>
    </row>
    <row r="5" spans="1:21" ht="16.5" thickBot="1">
      <c r="A5">
        <v>1</v>
      </c>
      <c r="B5" s="47">
        <v>3</v>
      </c>
      <c r="C5" s="56" t="s">
        <v>26</v>
      </c>
      <c r="D5" s="49" t="s">
        <v>27</v>
      </c>
      <c r="E5" s="9">
        <v>120</v>
      </c>
      <c r="F5" s="10">
        <v>7.9</v>
      </c>
      <c r="G5" s="5">
        <v>135</v>
      </c>
      <c r="H5" s="6">
        <v>12.08</v>
      </c>
      <c r="I5" s="7">
        <v>132</v>
      </c>
      <c r="J5" s="8">
        <v>10.74</v>
      </c>
      <c r="K5" s="51">
        <f>SUM(O5*10)</f>
        <v>151.89873417721518</v>
      </c>
      <c r="L5" s="51">
        <f>SUM(Q5*10)</f>
        <v>111.75496688741723</v>
      </c>
      <c r="M5" s="51">
        <f>SUM(S5*10)</f>
        <v>122.90502793296088</v>
      </c>
      <c r="N5" s="52">
        <f>SUM(K5+L5+M5)</f>
        <v>386.55872899759328</v>
      </c>
      <c r="O5" s="13">
        <f>SUM(E5/F5)</f>
        <v>15.189873417721518</v>
      </c>
      <c r="P5">
        <f>SUM(O5*100/$F$2)</f>
        <v>89.620253164556956</v>
      </c>
      <c r="Q5" s="16">
        <f>SUM(G5/H5)</f>
        <v>11.175496688741722</v>
      </c>
      <c r="R5" s="4">
        <f>SUM(Q5*100/$H$2)</f>
        <v>80.824076052125633</v>
      </c>
      <c r="S5" s="13">
        <f>SUM(I5/J5)</f>
        <v>12.290502793296088</v>
      </c>
      <c r="T5">
        <f>SUM(S5*100/$J$2)</f>
        <v>95.741235527487646</v>
      </c>
      <c r="U5" s="82">
        <f>(RANK(N5,$N$5:$N$104))</f>
        <v>3</v>
      </c>
    </row>
    <row r="6" spans="1:21" ht="16.5" thickBot="1">
      <c r="A6">
        <v>2</v>
      </c>
      <c r="B6" s="47">
        <v>4</v>
      </c>
      <c r="C6" s="56" t="s">
        <v>28</v>
      </c>
      <c r="D6" s="49" t="s">
        <v>27</v>
      </c>
      <c r="E6" s="9">
        <v>120</v>
      </c>
      <c r="F6" s="10">
        <v>10.130000000000001</v>
      </c>
      <c r="G6" s="5">
        <v>150</v>
      </c>
      <c r="H6" s="6">
        <v>13.6</v>
      </c>
      <c r="I6" s="7">
        <v>143</v>
      </c>
      <c r="J6" s="8">
        <v>11.6</v>
      </c>
      <c r="K6" s="51">
        <f t="shared" ref="K6:K69" si="0">SUM(O6*10)</f>
        <v>118.46001974333662</v>
      </c>
      <c r="L6" s="51">
        <f t="shared" ref="L6:L69" si="1">SUM(Q6*10)</f>
        <v>110.29411764705883</v>
      </c>
      <c r="M6" s="51">
        <f t="shared" ref="M6:M69" si="2">SUM(S6*10)</f>
        <v>123.27586206896552</v>
      </c>
      <c r="N6" s="52">
        <f t="shared" ref="N6:N69" si="3">SUM(K6+L6+M6)</f>
        <v>352.02999945936097</v>
      </c>
      <c r="O6" s="13">
        <f t="shared" ref="O6:O69" si="4">SUM(E6/F6)</f>
        <v>11.846001974333662</v>
      </c>
      <c r="P6">
        <f t="shared" ref="P6:P69" si="5">SUM(O6*100/$F$2)</f>
        <v>69.891411648568607</v>
      </c>
      <c r="Q6" s="16">
        <f t="shared" ref="Q6:Q69" si="6">SUM(G6/H6)</f>
        <v>11.029411764705882</v>
      </c>
      <c r="R6" s="4">
        <f t="shared" ref="R6:R69" si="7">SUM(Q6*100/$H$2)</f>
        <v>79.7675521821632</v>
      </c>
      <c r="S6" s="13">
        <f t="shared" ref="S6:S69" si="8">SUM(I6/J6)</f>
        <v>12.327586206896552</v>
      </c>
      <c r="T6">
        <f t="shared" ref="T6:T69" si="9">SUM(S6*100/$J$2)</f>
        <v>96.03010994502749</v>
      </c>
      <c r="U6" s="82">
        <f t="shared" ref="U6:U69" si="10">(RANK(N6,$N$5:$N$104))</f>
        <v>11</v>
      </c>
    </row>
    <row r="7" spans="1:21" ht="16.5" thickBot="1">
      <c r="A7">
        <v>3</v>
      </c>
      <c r="B7" s="53">
        <v>5</v>
      </c>
      <c r="C7" s="57" t="s">
        <v>29</v>
      </c>
      <c r="D7" s="54" t="s">
        <v>27</v>
      </c>
      <c r="E7" s="9">
        <v>120</v>
      </c>
      <c r="F7" s="10">
        <v>7.88</v>
      </c>
      <c r="G7" s="5">
        <v>150</v>
      </c>
      <c r="H7" s="6">
        <v>12.44</v>
      </c>
      <c r="I7" s="7">
        <v>133</v>
      </c>
      <c r="J7" s="8">
        <v>11.05</v>
      </c>
      <c r="K7" s="51">
        <f t="shared" si="0"/>
        <v>152.28426395939087</v>
      </c>
      <c r="L7" s="51">
        <f t="shared" si="1"/>
        <v>120.57877813504824</v>
      </c>
      <c r="M7" s="51">
        <f t="shared" si="2"/>
        <v>120.36199095022624</v>
      </c>
      <c r="N7" s="52">
        <f t="shared" si="3"/>
        <v>393.22503304466534</v>
      </c>
      <c r="O7" s="13">
        <f t="shared" si="4"/>
        <v>15.228426395939087</v>
      </c>
      <c r="P7">
        <f t="shared" si="5"/>
        <v>89.847715736040598</v>
      </c>
      <c r="Q7" s="16">
        <f t="shared" si="6"/>
        <v>12.057877813504824</v>
      </c>
      <c r="R7" s="4">
        <f t="shared" si="7"/>
        <v>87.205684057670382</v>
      </c>
      <c r="S7" s="13">
        <f t="shared" si="8"/>
        <v>12.036199095022624</v>
      </c>
      <c r="T7">
        <f t="shared" si="9"/>
        <v>93.760246573545814</v>
      </c>
      <c r="U7" s="82">
        <f t="shared" si="10"/>
        <v>1</v>
      </c>
    </row>
    <row r="8" spans="1:21" ht="16.5" thickBot="1">
      <c r="A8">
        <v>4</v>
      </c>
      <c r="B8" s="48">
        <v>6</v>
      </c>
      <c r="C8" s="58" t="s">
        <v>30</v>
      </c>
      <c r="D8" s="50" t="s">
        <v>31</v>
      </c>
      <c r="E8" s="9">
        <v>120</v>
      </c>
      <c r="F8" s="10">
        <v>16.71</v>
      </c>
      <c r="G8" s="5">
        <v>150</v>
      </c>
      <c r="H8" s="6">
        <v>14.26</v>
      </c>
      <c r="I8" s="7">
        <v>118</v>
      </c>
      <c r="J8" s="8">
        <v>13.61</v>
      </c>
      <c r="K8" s="51">
        <f t="shared" si="0"/>
        <v>71.813285457809698</v>
      </c>
      <c r="L8" s="51">
        <f t="shared" si="1"/>
        <v>105.18934081346424</v>
      </c>
      <c r="M8" s="51">
        <f t="shared" si="2"/>
        <v>86.700955180014688</v>
      </c>
      <c r="N8" s="52">
        <f t="shared" si="3"/>
        <v>263.70358145128864</v>
      </c>
      <c r="O8" s="13">
        <f t="shared" si="4"/>
        <v>7.1813285457809695</v>
      </c>
      <c r="P8">
        <f t="shared" si="5"/>
        <v>42.369838420107719</v>
      </c>
      <c r="Q8" s="16">
        <f t="shared" si="6"/>
        <v>10.518934081346424</v>
      </c>
      <c r="R8" s="4">
        <f t="shared" si="7"/>
        <v>76.075645839931241</v>
      </c>
      <c r="S8" s="13">
        <f t="shared" si="8"/>
        <v>8.6700955180014692</v>
      </c>
      <c r="T8">
        <f t="shared" si="9"/>
        <v>67.538787549649129</v>
      </c>
      <c r="U8" s="82">
        <f t="shared" si="10"/>
        <v>40</v>
      </c>
    </row>
    <row r="9" spans="1:21" ht="16.5" thickBot="1">
      <c r="A9">
        <v>5</v>
      </c>
      <c r="B9" s="47">
        <v>7</v>
      </c>
      <c r="C9" s="59" t="s">
        <v>32</v>
      </c>
      <c r="D9" s="49" t="s">
        <v>31</v>
      </c>
      <c r="E9" s="9">
        <v>120</v>
      </c>
      <c r="F9" s="10">
        <v>7.73</v>
      </c>
      <c r="G9" s="5">
        <v>170</v>
      </c>
      <c r="H9" s="6">
        <v>14.43</v>
      </c>
      <c r="I9" s="7">
        <v>138</v>
      </c>
      <c r="J9" s="8">
        <v>15.8</v>
      </c>
      <c r="K9" s="51">
        <f t="shared" si="0"/>
        <v>155.23932729624838</v>
      </c>
      <c r="L9" s="51">
        <f t="shared" si="1"/>
        <v>117.81011781011782</v>
      </c>
      <c r="M9" s="51">
        <f t="shared" si="2"/>
        <v>87.341772151898738</v>
      </c>
      <c r="N9" s="52">
        <f t="shared" si="3"/>
        <v>360.39121725826493</v>
      </c>
      <c r="O9" s="13">
        <f t="shared" si="4"/>
        <v>15.523932729624837</v>
      </c>
      <c r="P9">
        <f t="shared" si="5"/>
        <v>91.59120310478653</v>
      </c>
      <c r="Q9" s="16">
        <f t="shared" si="6"/>
        <v>11.781011781011781</v>
      </c>
      <c r="R9" s="4">
        <f t="shared" si="7"/>
        <v>85.203317461381971</v>
      </c>
      <c r="S9" s="13">
        <f t="shared" si="8"/>
        <v>8.7341772151898738</v>
      </c>
      <c r="T9">
        <f t="shared" si="9"/>
        <v>68.037974683544306</v>
      </c>
      <c r="U9" s="82">
        <f t="shared" si="10"/>
        <v>9</v>
      </c>
    </row>
    <row r="10" spans="1:21" ht="16.5" thickBot="1">
      <c r="A10">
        <v>6</v>
      </c>
      <c r="B10" s="53">
        <v>8</v>
      </c>
      <c r="C10" s="57" t="s">
        <v>33</v>
      </c>
      <c r="D10" s="54" t="s">
        <v>31</v>
      </c>
      <c r="E10" s="9">
        <v>120</v>
      </c>
      <c r="F10" s="10">
        <v>9.65</v>
      </c>
      <c r="G10" s="5">
        <v>140</v>
      </c>
      <c r="H10" s="6">
        <v>19.34</v>
      </c>
      <c r="I10" s="7">
        <v>137</v>
      </c>
      <c r="J10" s="8">
        <v>15.26</v>
      </c>
      <c r="K10" s="51">
        <f t="shared" si="0"/>
        <v>124.35233160621762</v>
      </c>
      <c r="L10" s="51">
        <f t="shared" si="1"/>
        <v>72.388831437435371</v>
      </c>
      <c r="M10" s="51">
        <f t="shared" si="2"/>
        <v>89.77719528178244</v>
      </c>
      <c r="N10" s="52">
        <f t="shared" si="3"/>
        <v>286.51835832543543</v>
      </c>
      <c r="O10" s="13">
        <f t="shared" si="4"/>
        <v>12.435233160621761</v>
      </c>
      <c r="P10">
        <f t="shared" si="5"/>
        <v>73.367875647668384</v>
      </c>
      <c r="Q10" s="16">
        <f t="shared" si="6"/>
        <v>7.2388831437435366</v>
      </c>
      <c r="R10" s="4">
        <f t="shared" si="7"/>
        <v>52.35347099442906</v>
      </c>
      <c r="S10" s="13">
        <f t="shared" si="8"/>
        <v>8.9777195281782447</v>
      </c>
      <c r="T10">
        <f t="shared" si="9"/>
        <v>69.93513400573633</v>
      </c>
      <c r="U10" s="82">
        <f t="shared" si="10"/>
        <v>29</v>
      </c>
    </row>
    <row r="11" spans="1:21" ht="16.5" thickBot="1">
      <c r="A11">
        <v>7</v>
      </c>
      <c r="B11" s="48">
        <v>10</v>
      </c>
      <c r="C11" s="60" t="s">
        <v>36</v>
      </c>
      <c r="D11" s="50" t="s">
        <v>37</v>
      </c>
      <c r="E11" s="9">
        <v>80</v>
      </c>
      <c r="F11" s="10">
        <v>7.13</v>
      </c>
      <c r="G11" s="5">
        <v>150</v>
      </c>
      <c r="H11" s="6">
        <v>12.51</v>
      </c>
      <c r="I11" s="7">
        <v>139</v>
      </c>
      <c r="J11" s="8">
        <v>11.17</v>
      </c>
      <c r="K11" s="51">
        <f t="shared" si="0"/>
        <v>112.20196353436185</v>
      </c>
      <c r="L11" s="51">
        <f t="shared" si="1"/>
        <v>119.90407673860912</v>
      </c>
      <c r="M11" s="51">
        <f t="shared" si="2"/>
        <v>124.44046553267681</v>
      </c>
      <c r="N11" s="52">
        <f t="shared" si="3"/>
        <v>356.54650580564777</v>
      </c>
      <c r="O11" s="13">
        <f t="shared" si="4"/>
        <v>11.220196353436185</v>
      </c>
      <c r="P11">
        <f t="shared" si="5"/>
        <v>66.199158485273486</v>
      </c>
      <c r="Q11" s="16">
        <f t="shared" si="6"/>
        <v>11.990407673860911</v>
      </c>
      <c r="R11" s="4">
        <f t="shared" si="7"/>
        <v>86.717722596116658</v>
      </c>
      <c r="S11" s="13">
        <f t="shared" si="8"/>
        <v>12.444046553267681</v>
      </c>
      <c r="T11">
        <f t="shared" si="9"/>
        <v>96.93731916494751</v>
      </c>
      <c r="U11" s="82">
        <f t="shared" si="10"/>
        <v>10</v>
      </c>
    </row>
    <row r="12" spans="1:21" ht="16.5" thickBot="1">
      <c r="A12">
        <v>8</v>
      </c>
      <c r="B12" s="47">
        <v>11</v>
      </c>
      <c r="C12" s="56" t="s">
        <v>38</v>
      </c>
      <c r="D12" s="49" t="s">
        <v>37</v>
      </c>
      <c r="E12" s="9">
        <v>120</v>
      </c>
      <c r="F12" s="10">
        <v>10.81</v>
      </c>
      <c r="G12" s="5">
        <v>135</v>
      </c>
      <c r="H12" s="6">
        <v>14.69</v>
      </c>
      <c r="I12" s="7">
        <v>144</v>
      </c>
      <c r="J12" s="8">
        <v>19.239999999999998</v>
      </c>
      <c r="K12" s="51">
        <f t="shared" si="0"/>
        <v>111.00832562442181</v>
      </c>
      <c r="L12" s="51">
        <f t="shared" si="1"/>
        <v>91.899251191286595</v>
      </c>
      <c r="M12" s="51">
        <f t="shared" si="2"/>
        <v>74.844074844074854</v>
      </c>
      <c r="N12" s="52">
        <f t="shared" si="3"/>
        <v>277.75165165978325</v>
      </c>
      <c r="O12" s="13">
        <f t="shared" si="4"/>
        <v>11.100832562442182</v>
      </c>
      <c r="P12">
        <f t="shared" si="5"/>
        <v>65.494912118408877</v>
      </c>
      <c r="Q12" s="16">
        <f t="shared" si="6"/>
        <v>9.1899251191286595</v>
      </c>
      <c r="R12" s="4">
        <f t="shared" si="7"/>
        <v>66.463910055117594</v>
      </c>
      <c r="S12" s="13">
        <f t="shared" si="8"/>
        <v>7.4844074844074848</v>
      </c>
      <c r="T12">
        <f t="shared" si="9"/>
        <v>58.302449606797438</v>
      </c>
      <c r="U12" s="82">
        <f t="shared" si="10"/>
        <v>35</v>
      </c>
    </row>
    <row r="13" spans="1:21" ht="16.5" thickBot="1">
      <c r="A13">
        <v>9</v>
      </c>
      <c r="B13" s="53">
        <v>12</v>
      </c>
      <c r="C13" s="61" t="s">
        <v>39</v>
      </c>
      <c r="D13" s="54" t="s">
        <v>37</v>
      </c>
      <c r="E13" s="9">
        <v>100</v>
      </c>
      <c r="F13" s="10">
        <v>13.17</v>
      </c>
      <c r="G13" s="5">
        <v>60</v>
      </c>
      <c r="H13" s="6">
        <v>13.89</v>
      </c>
      <c r="I13" s="7">
        <v>86</v>
      </c>
      <c r="J13" s="8">
        <v>15.41</v>
      </c>
      <c r="K13" s="51">
        <f t="shared" si="0"/>
        <v>75.930144267274102</v>
      </c>
      <c r="L13" s="51">
        <f t="shared" si="1"/>
        <v>43.196544276457878</v>
      </c>
      <c r="M13" s="51">
        <f t="shared" si="2"/>
        <v>55.807916937053861</v>
      </c>
      <c r="N13" s="52">
        <f t="shared" si="3"/>
        <v>174.93460548078582</v>
      </c>
      <c r="O13" s="13">
        <f t="shared" si="4"/>
        <v>7.5930144267274109</v>
      </c>
      <c r="P13">
        <f t="shared" si="5"/>
        <v>44.798785117691722</v>
      </c>
      <c r="Q13" s="16">
        <f t="shared" si="6"/>
        <v>4.319654427645788</v>
      </c>
      <c r="R13" s="4">
        <f t="shared" si="7"/>
        <v>31.240855570264056</v>
      </c>
      <c r="S13" s="13">
        <f t="shared" si="8"/>
        <v>5.5807916937053861</v>
      </c>
      <c r="T13">
        <f t="shared" si="9"/>
        <v>43.473558483574564</v>
      </c>
      <c r="U13" s="82">
        <f t="shared" si="10"/>
        <v>63</v>
      </c>
    </row>
    <row r="14" spans="1:21" ht="16.5" thickBot="1">
      <c r="A14">
        <v>10</v>
      </c>
      <c r="B14" s="48">
        <v>13</v>
      </c>
      <c r="C14" s="58" t="s">
        <v>40</v>
      </c>
      <c r="D14" s="50" t="s">
        <v>41</v>
      </c>
      <c r="E14" s="9">
        <v>120</v>
      </c>
      <c r="F14" s="10">
        <v>8.7200000000000006</v>
      </c>
      <c r="G14" s="5">
        <v>175</v>
      </c>
      <c r="H14" s="6">
        <v>17.579999999999998</v>
      </c>
      <c r="I14" s="7">
        <v>147</v>
      </c>
      <c r="J14" s="8">
        <v>17.37</v>
      </c>
      <c r="K14" s="51">
        <f t="shared" si="0"/>
        <v>137.61467889908255</v>
      </c>
      <c r="L14" s="51">
        <f t="shared" si="1"/>
        <v>99.544937428896475</v>
      </c>
      <c r="M14" s="51">
        <f t="shared" si="2"/>
        <v>84.628670120898093</v>
      </c>
      <c r="N14" s="52">
        <f t="shared" si="3"/>
        <v>321.7882864488771</v>
      </c>
      <c r="O14" s="13">
        <f t="shared" si="4"/>
        <v>13.761467889908255</v>
      </c>
      <c r="P14">
        <f t="shared" si="5"/>
        <v>81.192660550458712</v>
      </c>
      <c r="Q14" s="16">
        <f t="shared" si="6"/>
        <v>9.9544937428896478</v>
      </c>
      <c r="R14" s="4">
        <f t="shared" si="7"/>
        <v>71.993467650189004</v>
      </c>
      <c r="S14" s="13">
        <f t="shared" si="8"/>
        <v>8.4628670120898093</v>
      </c>
      <c r="T14">
        <f t="shared" si="9"/>
        <v>65.924507521714091</v>
      </c>
      <c r="U14" s="82">
        <f t="shared" si="10"/>
        <v>20</v>
      </c>
    </row>
    <row r="15" spans="1:21" ht="16.5" thickBot="1">
      <c r="A15">
        <v>11</v>
      </c>
      <c r="B15" s="47">
        <v>14</v>
      </c>
      <c r="C15" s="56" t="s">
        <v>42</v>
      </c>
      <c r="D15" s="49" t="s">
        <v>41</v>
      </c>
      <c r="E15" s="9">
        <v>120</v>
      </c>
      <c r="F15" s="10">
        <v>8.77</v>
      </c>
      <c r="G15" s="5">
        <v>145</v>
      </c>
      <c r="H15" s="6">
        <v>16.77</v>
      </c>
      <c r="I15" s="7">
        <v>30</v>
      </c>
      <c r="J15" s="8">
        <v>13.11</v>
      </c>
      <c r="K15" s="51">
        <f t="shared" si="0"/>
        <v>136.83010262257699</v>
      </c>
      <c r="L15" s="51">
        <f t="shared" si="1"/>
        <v>86.463923673225992</v>
      </c>
      <c r="M15" s="51">
        <f t="shared" si="2"/>
        <v>22.883295194508012</v>
      </c>
      <c r="N15" s="52">
        <f t="shared" si="3"/>
        <v>246.17732149031099</v>
      </c>
      <c r="O15" s="13">
        <f t="shared" si="4"/>
        <v>13.683010262257698</v>
      </c>
      <c r="P15">
        <f t="shared" si="5"/>
        <v>80.729760547320424</v>
      </c>
      <c r="Q15" s="16">
        <f t="shared" si="6"/>
        <v>8.6463923673225995</v>
      </c>
      <c r="R15" s="4">
        <f t="shared" si="7"/>
        <v>62.532940927539578</v>
      </c>
      <c r="S15" s="13">
        <f t="shared" si="8"/>
        <v>2.2883295194508011</v>
      </c>
      <c r="T15">
        <f t="shared" si="9"/>
        <v>17.8257553145624</v>
      </c>
      <c r="U15" s="82">
        <f t="shared" si="10"/>
        <v>47</v>
      </c>
    </row>
    <row r="16" spans="1:21" ht="16.5" thickBot="1">
      <c r="A16">
        <v>12</v>
      </c>
      <c r="B16" s="53">
        <v>15</v>
      </c>
      <c r="C16" s="61" t="s">
        <v>43</v>
      </c>
      <c r="D16" s="54" t="s">
        <v>41</v>
      </c>
      <c r="E16" s="9">
        <v>80</v>
      </c>
      <c r="F16" s="10">
        <v>10.27</v>
      </c>
      <c r="G16" s="5">
        <v>170</v>
      </c>
      <c r="H16" s="6">
        <v>18.38</v>
      </c>
      <c r="I16" s="7">
        <v>140</v>
      </c>
      <c r="J16" s="8">
        <v>14.28</v>
      </c>
      <c r="K16" s="51">
        <f t="shared" si="0"/>
        <v>77.896786757546252</v>
      </c>
      <c r="L16" s="51">
        <f t="shared" si="1"/>
        <v>92.491838955386299</v>
      </c>
      <c r="M16" s="51">
        <f t="shared" si="2"/>
        <v>98.039215686274517</v>
      </c>
      <c r="N16" s="52">
        <f t="shared" si="3"/>
        <v>268.42784139920707</v>
      </c>
      <c r="O16" s="13">
        <f t="shared" si="4"/>
        <v>7.789678675754625</v>
      </c>
      <c r="P16">
        <f t="shared" si="5"/>
        <v>45.959104186952281</v>
      </c>
      <c r="Q16" s="16">
        <f t="shared" si="6"/>
        <v>9.2491838955386303</v>
      </c>
      <c r="R16" s="4">
        <f t="shared" si="7"/>
        <v>66.892484818701973</v>
      </c>
      <c r="S16" s="13">
        <f t="shared" si="8"/>
        <v>9.8039215686274517</v>
      </c>
      <c r="T16">
        <f t="shared" si="9"/>
        <v>76.371128161409501</v>
      </c>
      <c r="U16" s="82">
        <f t="shared" si="10"/>
        <v>37</v>
      </c>
    </row>
    <row r="17" spans="1:21" ht="16.5" thickBot="1">
      <c r="A17">
        <v>13</v>
      </c>
      <c r="B17" s="48">
        <v>16</v>
      </c>
      <c r="C17" s="60" t="s">
        <v>44</v>
      </c>
      <c r="D17" s="50" t="s">
        <v>45</v>
      </c>
      <c r="E17" s="9">
        <v>60</v>
      </c>
      <c r="F17" s="10">
        <v>7.29</v>
      </c>
      <c r="G17" s="5">
        <v>140</v>
      </c>
      <c r="H17" s="6">
        <v>14.84</v>
      </c>
      <c r="I17" s="7">
        <v>130</v>
      </c>
      <c r="J17" s="8">
        <v>18.3</v>
      </c>
      <c r="K17" s="51">
        <f t="shared" si="0"/>
        <v>82.304526748971199</v>
      </c>
      <c r="L17" s="51">
        <f t="shared" si="1"/>
        <v>94.339622641509436</v>
      </c>
      <c r="M17" s="51">
        <f t="shared" si="2"/>
        <v>71.038251366120221</v>
      </c>
      <c r="N17" s="52">
        <f t="shared" si="3"/>
        <v>247.68240075660086</v>
      </c>
      <c r="O17" s="13">
        <f t="shared" si="4"/>
        <v>8.2304526748971192</v>
      </c>
      <c r="P17">
        <f t="shared" si="5"/>
        <v>48.559670781893004</v>
      </c>
      <c r="Q17" s="16">
        <f t="shared" si="6"/>
        <v>9.433962264150944</v>
      </c>
      <c r="R17" s="4">
        <f t="shared" si="7"/>
        <v>68.2288496652465</v>
      </c>
      <c r="S17" s="13">
        <f t="shared" si="8"/>
        <v>7.1038251366120218</v>
      </c>
      <c r="T17">
        <f t="shared" si="9"/>
        <v>55.337768274332781</v>
      </c>
      <c r="U17" s="82">
        <f t="shared" si="10"/>
        <v>46</v>
      </c>
    </row>
    <row r="18" spans="1:21" ht="16.5" thickBot="1">
      <c r="A18">
        <v>14</v>
      </c>
      <c r="B18" s="47">
        <v>17</v>
      </c>
      <c r="C18" s="59" t="s">
        <v>46</v>
      </c>
      <c r="D18" s="49" t="s">
        <v>45</v>
      </c>
      <c r="E18" s="9">
        <v>80</v>
      </c>
      <c r="F18" s="10">
        <v>9.3000000000000007</v>
      </c>
      <c r="G18" s="5">
        <v>80</v>
      </c>
      <c r="H18" s="6">
        <v>16.71</v>
      </c>
      <c r="I18" s="7">
        <v>29</v>
      </c>
      <c r="J18" s="8">
        <v>14.9</v>
      </c>
      <c r="K18" s="51">
        <f t="shared" si="0"/>
        <v>86.021505376344081</v>
      </c>
      <c r="L18" s="51">
        <f t="shared" si="1"/>
        <v>47.875523638539796</v>
      </c>
      <c r="M18" s="51">
        <f t="shared" si="2"/>
        <v>19.463087248322147</v>
      </c>
      <c r="N18" s="52">
        <f t="shared" si="3"/>
        <v>153.36011626320604</v>
      </c>
      <c r="O18" s="13">
        <f t="shared" si="4"/>
        <v>8.6021505376344081</v>
      </c>
      <c r="P18">
        <f t="shared" si="5"/>
        <v>50.752688172043001</v>
      </c>
      <c r="Q18" s="16">
        <f t="shared" si="6"/>
        <v>4.7875523638539796</v>
      </c>
      <c r="R18" s="4">
        <f t="shared" si="7"/>
        <v>34.624814192776199</v>
      </c>
      <c r="S18" s="13">
        <f t="shared" si="8"/>
        <v>1.9463087248322146</v>
      </c>
      <c r="T18">
        <f t="shared" si="9"/>
        <v>15.161462892714715</v>
      </c>
      <c r="U18" s="82">
        <f t="shared" si="10"/>
        <v>66</v>
      </c>
    </row>
    <row r="19" spans="1:21" ht="16.5" thickBot="1">
      <c r="A19">
        <v>15</v>
      </c>
      <c r="B19" s="53">
        <v>18</v>
      </c>
      <c r="C19" s="57" t="s">
        <v>47</v>
      </c>
      <c r="D19" s="54" t="s">
        <v>45</v>
      </c>
      <c r="E19" s="9">
        <v>100</v>
      </c>
      <c r="F19" s="10">
        <v>9.4</v>
      </c>
      <c r="G19" s="5">
        <v>130</v>
      </c>
      <c r="H19" s="6">
        <v>15.28</v>
      </c>
      <c r="I19" s="7">
        <v>118</v>
      </c>
      <c r="J19" s="8">
        <v>10.9</v>
      </c>
      <c r="K19" s="51">
        <f t="shared" si="0"/>
        <v>106.38297872340425</v>
      </c>
      <c r="L19" s="51">
        <f t="shared" si="1"/>
        <v>85.078534031413611</v>
      </c>
      <c r="M19" s="51">
        <f t="shared" si="2"/>
        <v>108.25688073394495</v>
      </c>
      <c r="N19" s="52">
        <f t="shared" si="3"/>
        <v>299.71839348876284</v>
      </c>
      <c r="O19" s="13">
        <f t="shared" si="4"/>
        <v>10.638297872340425</v>
      </c>
      <c r="P19">
        <f t="shared" si="5"/>
        <v>62.7659574468085</v>
      </c>
      <c r="Q19" s="16">
        <f t="shared" si="6"/>
        <v>8.5078534031413611</v>
      </c>
      <c r="R19" s="4">
        <f t="shared" si="7"/>
        <v>61.530991386590102</v>
      </c>
      <c r="S19" s="13">
        <f t="shared" si="8"/>
        <v>10.825688073394495</v>
      </c>
      <c r="T19">
        <f t="shared" si="9"/>
        <v>84.330541151442617</v>
      </c>
      <c r="U19" s="82">
        <f t="shared" si="10"/>
        <v>23</v>
      </c>
    </row>
    <row r="20" spans="1:21" ht="16.5" thickBot="1">
      <c r="A20">
        <v>16</v>
      </c>
      <c r="B20" s="48">
        <v>20</v>
      </c>
      <c r="C20" s="60" t="s">
        <v>48</v>
      </c>
      <c r="D20" s="50" t="s">
        <v>49</v>
      </c>
      <c r="E20" s="9">
        <v>120</v>
      </c>
      <c r="F20" s="10">
        <v>9.25</v>
      </c>
      <c r="G20" s="5">
        <v>155</v>
      </c>
      <c r="H20" s="6">
        <v>11.21</v>
      </c>
      <c r="I20" s="7">
        <v>140</v>
      </c>
      <c r="J20" s="8">
        <v>11.92</v>
      </c>
      <c r="K20" s="51">
        <f t="shared" si="0"/>
        <v>129.72972972972974</v>
      </c>
      <c r="L20" s="51">
        <f t="shared" si="1"/>
        <v>138.26940231935771</v>
      </c>
      <c r="M20" s="51">
        <f t="shared" si="2"/>
        <v>117.4496644295302</v>
      </c>
      <c r="N20" s="52">
        <f t="shared" si="3"/>
        <v>385.44879647861762</v>
      </c>
      <c r="O20" s="13">
        <f t="shared" si="4"/>
        <v>12.972972972972974</v>
      </c>
      <c r="P20">
        <f t="shared" si="5"/>
        <v>76.540540540540533</v>
      </c>
      <c r="Q20" s="16">
        <f t="shared" si="6"/>
        <v>13.826940231935771</v>
      </c>
      <c r="R20" s="4">
        <f t="shared" si="7"/>
        <v>100</v>
      </c>
      <c r="S20" s="13">
        <f t="shared" si="8"/>
        <v>11.74496644295302</v>
      </c>
      <c r="T20">
        <f t="shared" si="9"/>
        <v>91.491586421554331</v>
      </c>
      <c r="U20" s="82">
        <f t="shared" si="10"/>
        <v>4</v>
      </c>
    </row>
    <row r="21" spans="1:21" ht="16.5" thickBot="1">
      <c r="A21">
        <v>17</v>
      </c>
      <c r="B21" s="47">
        <v>21</v>
      </c>
      <c r="C21" s="56" t="s">
        <v>50</v>
      </c>
      <c r="D21" s="49" t="s">
        <v>49</v>
      </c>
      <c r="E21" s="9">
        <v>120</v>
      </c>
      <c r="F21" s="10">
        <v>9.17</v>
      </c>
      <c r="G21" s="5">
        <v>110</v>
      </c>
      <c r="H21" s="6">
        <v>14.27</v>
      </c>
      <c r="I21" s="7">
        <v>136</v>
      </c>
      <c r="J21" s="8">
        <v>15.28</v>
      </c>
      <c r="K21" s="51">
        <f t="shared" si="0"/>
        <v>130.86150490730643</v>
      </c>
      <c r="L21" s="51">
        <f t="shared" si="1"/>
        <v>77.084793272599853</v>
      </c>
      <c r="M21" s="51">
        <f t="shared" si="2"/>
        <v>89.005235602094245</v>
      </c>
      <c r="N21" s="52">
        <f t="shared" si="3"/>
        <v>296.95153378200052</v>
      </c>
      <c r="O21" s="13">
        <f t="shared" si="4"/>
        <v>13.086150490730644</v>
      </c>
      <c r="P21">
        <f t="shared" si="5"/>
        <v>77.208287895310789</v>
      </c>
      <c r="Q21" s="16">
        <f t="shared" si="6"/>
        <v>7.7084793272599859</v>
      </c>
      <c r="R21" s="4">
        <f t="shared" si="7"/>
        <v>55.749711779731904</v>
      </c>
      <c r="S21" s="13">
        <f t="shared" si="8"/>
        <v>8.9005235602094253</v>
      </c>
      <c r="T21">
        <f t="shared" si="9"/>
        <v>69.333788603080663</v>
      </c>
      <c r="U21" s="82">
        <f t="shared" si="10"/>
        <v>25</v>
      </c>
    </row>
    <row r="22" spans="1:21" ht="16.5" thickBot="1">
      <c r="A22">
        <v>18</v>
      </c>
      <c r="B22" s="53">
        <v>22</v>
      </c>
      <c r="C22" s="61" t="s">
        <v>51</v>
      </c>
      <c r="D22" s="54" t="s">
        <v>49</v>
      </c>
      <c r="E22" s="9">
        <v>80</v>
      </c>
      <c r="F22" s="10">
        <v>8</v>
      </c>
      <c r="G22" s="5">
        <v>155</v>
      </c>
      <c r="H22" s="6">
        <v>14.32</v>
      </c>
      <c r="I22" s="7">
        <v>138</v>
      </c>
      <c r="J22" s="8">
        <v>10.75</v>
      </c>
      <c r="K22" s="51">
        <f t="shared" si="0"/>
        <v>100</v>
      </c>
      <c r="L22" s="51">
        <f t="shared" si="1"/>
        <v>108.24022346368714</v>
      </c>
      <c r="M22" s="51">
        <f t="shared" si="2"/>
        <v>128.37209302325581</v>
      </c>
      <c r="N22" s="52">
        <f t="shared" si="3"/>
        <v>336.61231648694297</v>
      </c>
      <c r="O22" s="13">
        <f t="shared" si="4"/>
        <v>10</v>
      </c>
      <c r="P22">
        <f t="shared" si="5"/>
        <v>58.999999999999993</v>
      </c>
      <c r="Q22" s="16">
        <f t="shared" si="6"/>
        <v>10.824022346368714</v>
      </c>
      <c r="R22" s="4">
        <f t="shared" si="7"/>
        <v>78.282122905027947</v>
      </c>
      <c r="S22" s="13">
        <f t="shared" si="8"/>
        <v>12.837209302325581</v>
      </c>
      <c r="T22">
        <f t="shared" si="9"/>
        <v>100.00000000000001</v>
      </c>
      <c r="U22" s="82">
        <f t="shared" si="10"/>
        <v>13</v>
      </c>
    </row>
    <row r="23" spans="1:21" ht="16.5" thickBot="1">
      <c r="A23">
        <v>19</v>
      </c>
      <c r="B23" s="48">
        <v>31</v>
      </c>
      <c r="C23" s="58" t="s">
        <v>52</v>
      </c>
      <c r="D23" s="50" t="s">
        <v>53</v>
      </c>
      <c r="E23" s="9">
        <v>120</v>
      </c>
      <c r="F23" s="10">
        <v>8.9</v>
      </c>
      <c r="G23" s="5">
        <v>145</v>
      </c>
      <c r="H23" s="6">
        <v>18.11</v>
      </c>
      <c r="I23" s="7">
        <v>92</v>
      </c>
      <c r="J23" s="8">
        <v>11.01</v>
      </c>
      <c r="K23" s="51">
        <f t="shared" si="0"/>
        <v>134.83146067415728</v>
      </c>
      <c r="L23" s="51">
        <f t="shared" si="1"/>
        <v>80.066261733848705</v>
      </c>
      <c r="M23" s="51">
        <f t="shared" si="2"/>
        <v>83.560399636693916</v>
      </c>
      <c r="N23" s="52">
        <f t="shared" si="3"/>
        <v>298.45812204469991</v>
      </c>
      <c r="O23" s="13">
        <f t="shared" si="4"/>
        <v>13.48314606741573</v>
      </c>
      <c r="P23">
        <f t="shared" si="5"/>
        <v>79.550561797752806</v>
      </c>
      <c r="Q23" s="16">
        <f t="shared" si="6"/>
        <v>8.0066261733848698</v>
      </c>
      <c r="R23" s="4">
        <f t="shared" si="7"/>
        <v>57.905986712028643</v>
      </c>
      <c r="S23" s="13">
        <f t="shared" si="8"/>
        <v>8.3560399636693923</v>
      </c>
      <c r="T23">
        <f t="shared" si="9"/>
        <v>65.092340296699973</v>
      </c>
      <c r="U23" s="82">
        <f t="shared" si="10"/>
        <v>24</v>
      </c>
    </row>
    <row r="24" spans="1:21" ht="16.5" thickBot="1">
      <c r="A24">
        <v>20</v>
      </c>
      <c r="B24" s="47">
        <v>32</v>
      </c>
      <c r="C24" s="56" t="s">
        <v>54</v>
      </c>
      <c r="D24" s="49" t="s">
        <v>53</v>
      </c>
      <c r="E24" s="9">
        <v>120</v>
      </c>
      <c r="F24" s="10">
        <v>8.77</v>
      </c>
      <c r="G24" s="5">
        <v>130</v>
      </c>
      <c r="H24" s="6">
        <v>16.7</v>
      </c>
      <c r="I24" s="7">
        <v>135</v>
      </c>
      <c r="J24" s="8">
        <v>16.52</v>
      </c>
      <c r="K24" s="51">
        <f t="shared" si="0"/>
        <v>136.83010262257699</v>
      </c>
      <c r="L24" s="51">
        <f t="shared" si="1"/>
        <v>77.844311377245518</v>
      </c>
      <c r="M24" s="51">
        <f t="shared" si="2"/>
        <v>81.719128329297831</v>
      </c>
      <c r="N24" s="52">
        <f t="shared" si="3"/>
        <v>296.39354232912035</v>
      </c>
      <c r="O24" s="13">
        <f t="shared" si="4"/>
        <v>13.683010262257698</v>
      </c>
      <c r="P24">
        <f t="shared" si="5"/>
        <v>80.729760547320424</v>
      </c>
      <c r="Q24" s="16">
        <f t="shared" si="6"/>
        <v>7.7844311377245514</v>
      </c>
      <c r="R24" s="4">
        <f t="shared" si="7"/>
        <v>56.29901487347886</v>
      </c>
      <c r="S24" s="13">
        <f t="shared" si="8"/>
        <v>8.1719128329297828</v>
      </c>
      <c r="T24">
        <f t="shared" si="9"/>
        <v>63.658016633329829</v>
      </c>
      <c r="U24" s="82">
        <f t="shared" si="10"/>
        <v>26</v>
      </c>
    </row>
    <row r="25" spans="1:21" ht="16.5" thickBot="1">
      <c r="A25">
        <v>21</v>
      </c>
      <c r="B25" s="53">
        <v>33</v>
      </c>
      <c r="C25" s="57" t="s">
        <v>55</v>
      </c>
      <c r="D25" s="54" t="s">
        <v>53</v>
      </c>
      <c r="E25" s="9">
        <v>120</v>
      </c>
      <c r="F25" s="10">
        <v>8.69</v>
      </c>
      <c r="G25" s="5">
        <v>95</v>
      </c>
      <c r="H25" s="6">
        <v>18.53</v>
      </c>
      <c r="I25" s="7">
        <v>138</v>
      </c>
      <c r="J25" s="8">
        <v>14.33</v>
      </c>
      <c r="K25" s="51">
        <f t="shared" si="0"/>
        <v>138.08975834292289</v>
      </c>
      <c r="L25" s="51">
        <f t="shared" si="1"/>
        <v>51.268213707501346</v>
      </c>
      <c r="M25" s="51">
        <f t="shared" si="2"/>
        <v>96.301465457083054</v>
      </c>
      <c r="N25" s="52">
        <f t="shared" si="3"/>
        <v>285.65943750750728</v>
      </c>
      <c r="O25" s="13">
        <f t="shared" si="4"/>
        <v>13.808975834292291</v>
      </c>
      <c r="P25">
        <f t="shared" si="5"/>
        <v>81.472957422324512</v>
      </c>
      <c r="Q25" s="16">
        <f t="shared" si="6"/>
        <v>5.1268213707501342</v>
      </c>
      <c r="R25" s="4">
        <f t="shared" si="7"/>
        <v>37.078495203941294</v>
      </c>
      <c r="S25" s="13">
        <f t="shared" si="8"/>
        <v>9.6301465457083051</v>
      </c>
      <c r="T25">
        <f t="shared" si="9"/>
        <v>75.01744591765528</v>
      </c>
      <c r="U25" s="82">
        <f t="shared" si="10"/>
        <v>30</v>
      </c>
    </row>
    <row r="26" spans="1:21" ht="16.5" thickBot="1">
      <c r="A26">
        <v>22</v>
      </c>
      <c r="B26" s="48">
        <v>37</v>
      </c>
      <c r="C26" s="60" t="s">
        <v>56</v>
      </c>
      <c r="D26" s="50" t="s">
        <v>57</v>
      </c>
      <c r="E26" s="9">
        <v>120</v>
      </c>
      <c r="F26" s="10">
        <v>10.29</v>
      </c>
      <c r="G26" s="5">
        <v>95</v>
      </c>
      <c r="H26" s="6">
        <v>12.99</v>
      </c>
      <c r="I26" s="7">
        <v>141</v>
      </c>
      <c r="J26" s="8">
        <v>15.66</v>
      </c>
      <c r="K26" s="51">
        <f t="shared" si="0"/>
        <v>116.61807580174928</v>
      </c>
      <c r="L26" s="51">
        <f t="shared" si="1"/>
        <v>73.133179368745189</v>
      </c>
      <c r="M26" s="51">
        <f t="shared" si="2"/>
        <v>90.038314176245223</v>
      </c>
      <c r="N26" s="52">
        <f t="shared" si="3"/>
        <v>279.78956934673965</v>
      </c>
      <c r="O26" s="13">
        <f t="shared" si="4"/>
        <v>11.661807580174928</v>
      </c>
      <c r="P26">
        <f>SUM(O26*100/$F$2)</f>
        <v>68.804664723032062</v>
      </c>
      <c r="Q26" s="16">
        <f t="shared" si="6"/>
        <v>7.3133179368745189</v>
      </c>
      <c r="R26" s="4">
        <f t="shared" si="7"/>
        <v>52.891802627331202</v>
      </c>
      <c r="S26" s="13">
        <f t="shared" si="8"/>
        <v>9.0038314176245215</v>
      </c>
      <c r="T26">
        <f t="shared" si="9"/>
        <v>70.138541840191024</v>
      </c>
      <c r="U26" s="82">
        <f t="shared" si="10"/>
        <v>34</v>
      </c>
    </row>
    <row r="27" spans="1:21" ht="16.5" thickBot="1">
      <c r="A27">
        <v>23</v>
      </c>
      <c r="B27" s="47">
        <v>38</v>
      </c>
      <c r="C27" s="56" t="s">
        <v>58</v>
      </c>
      <c r="D27" s="50" t="s">
        <v>57</v>
      </c>
      <c r="E27" s="9">
        <v>100</v>
      </c>
      <c r="F27" s="10">
        <v>9.14</v>
      </c>
      <c r="G27" s="5">
        <v>135</v>
      </c>
      <c r="H27" s="6">
        <v>14.52</v>
      </c>
      <c r="I27" s="7">
        <v>128</v>
      </c>
      <c r="J27" s="8">
        <v>14.9</v>
      </c>
      <c r="K27" s="51">
        <f t="shared" si="0"/>
        <v>109.40919037199124</v>
      </c>
      <c r="L27" s="51">
        <f t="shared" si="1"/>
        <v>92.975206611570243</v>
      </c>
      <c r="M27" s="51">
        <f t="shared" si="2"/>
        <v>85.90604026845638</v>
      </c>
      <c r="N27" s="52">
        <f t="shared" si="3"/>
        <v>288.29043725201785</v>
      </c>
      <c r="O27" s="13">
        <f t="shared" si="4"/>
        <v>10.940919037199125</v>
      </c>
      <c r="P27">
        <f t="shared" si="5"/>
        <v>64.551422319474838</v>
      </c>
      <c r="Q27" s="16">
        <f t="shared" si="6"/>
        <v>9.2975206611570247</v>
      </c>
      <c r="R27" s="4">
        <f t="shared" si="7"/>
        <v>67.242068781658233</v>
      </c>
      <c r="S27" s="13">
        <f t="shared" si="8"/>
        <v>8.5906040268456376</v>
      </c>
      <c r="T27">
        <f t="shared" si="9"/>
        <v>66.919560354051171</v>
      </c>
      <c r="U27" s="82">
        <f t="shared" si="10"/>
        <v>28</v>
      </c>
    </row>
    <row r="28" spans="1:21" ht="16.5" thickBot="1">
      <c r="A28">
        <v>24</v>
      </c>
      <c r="B28" s="53">
        <v>39</v>
      </c>
      <c r="C28" s="61" t="s">
        <v>59</v>
      </c>
      <c r="D28" s="50" t="s">
        <v>57</v>
      </c>
      <c r="E28" s="9">
        <v>120</v>
      </c>
      <c r="F28" s="10">
        <v>10.57</v>
      </c>
      <c r="G28" s="5">
        <v>170</v>
      </c>
      <c r="H28" s="6">
        <v>14.6</v>
      </c>
      <c r="I28" s="7">
        <v>134</v>
      </c>
      <c r="J28" s="8">
        <v>13.46</v>
      </c>
      <c r="K28" s="51">
        <f t="shared" si="0"/>
        <v>113.52885525070954</v>
      </c>
      <c r="L28" s="51">
        <f t="shared" si="1"/>
        <v>116.43835616438355</v>
      </c>
      <c r="M28" s="51">
        <f t="shared" si="2"/>
        <v>99.554234769687966</v>
      </c>
      <c r="N28" s="52">
        <f t="shared" si="3"/>
        <v>329.52144618478104</v>
      </c>
      <c r="O28" s="13">
        <f t="shared" si="4"/>
        <v>11.352885525070954</v>
      </c>
      <c r="P28">
        <f t="shared" si="5"/>
        <v>66.982024597918624</v>
      </c>
      <c r="Q28" s="16">
        <f t="shared" si="6"/>
        <v>11.643835616438356</v>
      </c>
      <c r="R28" s="4">
        <f t="shared" si="7"/>
        <v>84.211224038886428</v>
      </c>
      <c r="S28" s="13">
        <f t="shared" si="8"/>
        <v>9.9554234769687966</v>
      </c>
      <c r="T28">
        <f t="shared" si="9"/>
        <v>77.551306070590272</v>
      </c>
      <c r="U28" s="82">
        <f t="shared" si="10"/>
        <v>17</v>
      </c>
    </row>
    <row r="29" spans="1:21" ht="16.5" thickBot="1">
      <c r="A29">
        <v>25</v>
      </c>
      <c r="B29" s="48">
        <v>41</v>
      </c>
      <c r="C29" s="60" t="s">
        <v>60</v>
      </c>
      <c r="D29" s="50" t="s">
        <v>61</v>
      </c>
      <c r="E29" s="9">
        <v>120</v>
      </c>
      <c r="F29" s="10">
        <v>8.76</v>
      </c>
      <c r="G29" s="5">
        <v>150</v>
      </c>
      <c r="H29" s="6">
        <v>12.74</v>
      </c>
      <c r="I29" s="7">
        <v>93</v>
      </c>
      <c r="J29" s="8">
        <v>12.32</v>
      </c>
      <c r="K29" s="51">
        <f t="shared" si="0"/>
        <v>136.98630136986301</v>
      </c>
      <c r="L29" s="51">
        <f t="shared" si="1"/>
        <v>117.73940345368916</v>
      </c>
      <c r="M29" s="51">
        <f t="shared" si="2"/>
        <v>75.487012987012989</v>
      </c>
      <c r="N29" s="52">
        <f t="shared" si="3"/>
        <v>330.21271781056515</v>
      </c>
      <c r="O29" s="13">
        <f t="shared" si="4"/>
        <v>13.698630136986301</v>
      </c>
      <c r="P29">
        <f t="shared" si="5"/>
        <v>80.821917808219169</v>
      </c>
      <c r="Q29" s="16">
        <f t="shared" si="6"/>
        <v>11.773940345368917</v>
      </c>
      <c r="R29" s="4">
        <f t="shared" si="7"/>
        <v>85.152175013926168</v>
      </c>
      <c r="S29" s="13">
        <f t="shared" si="8"/>
        <v>7.5487012987012987</v>
      </c>
      <c r="T29">
        <f t="shared" si="9"/>
        <v>58.803289102202143</v>
      </c>
      <c r="U29" s="82">
        <f t="shared" si="10"/>
        <v>15</v>
      </c>
    </row>
    <row r="30" spans="1:21" ht="16.5" thickBot="1">
      <c r="A30">
        <v>26</v>
      </c>
      <c r="B30" s="47">
        <v>42</v>
      </c>
      <c r="C30" s="56" t="s">
        <v>62</v>
      </c>
      <c r="D30" s="50" t="s">
        <v>61</v>
      </c>
      <c r="E30" s="9">
        <v>120</v>
      </c>
      <c r="F30" s="10">
        <v>7.08</v>
      </c>
      <c r="G30" s="5">
        <v>155</v>
      </c>
      <c r="H30" s="6">
        <v>13.87</v>
      </c>
      <c r="I30" s="7">
        <v>129</v>
      </c>
      <c r="J30" s="8">
        <v>12.01</v>
      </c>
      <c r="K30" s="51">
        <f t="shared" si="0"/>
        <v>169.49152542372883</v>
      </c>
      <c r="L30" s="51">
        <f t="shared" si="1"/>
        <v>111.75198269646721</v>
      </c>
      <c r="M30" s="51">
        <f t="shared" si="2"/>
        <v>107.4104912572856</v>
      </c>
      <c r="N30" s="52">
        <f t="shared" si="3"/>
        <v>388.65399937748168</v>
      </c>
      <c r="O30" s="13">
        <f t="shared" si="4"/>
        <v>16.949152542372882</v>
      </c>
      <c r="P30">
        <f t="shared" si="5"/>
        <v>100</v>
      </c>
      <c r="Q30" s="16">
        <f t="shared" si="6"/>
        <v>11.175198269646721</v>
      </c>
      <c r="R30" s="4">
        <f t="shared" si="7"/>
        <v>80.821917808219197</v>
      </c>
      <c r="S30" s="13">
        <f t="shared" si="8"/>
        <v>10.74104912572856</v>
      </c>
      <c r="T30">
        <f t="shared" si="9"/>
        <v>83.671216015639146</v>
      </c>
      <c r="U30" s="82">
        <f t="shared" si="10"/>
        <v>2</v>
      </c>
    </row>
    <row r="31" spans="1:21" ht="16.5" thickBot="1">
      <c r="A31">
        <v>27</v>
      </c>
      <c r="B31" s="53">
        <v>43</v>
      </c>
      <c r="C31" s="57" t="s">
        <v>63</v>
      </c>
      <c r="D31" s="50" t="s">
        <v>61</v>
      </c>
      <c r="E31" s="9">
        <v>100</v>
      </c>
      <c r="F31" s="10">
        <v>6.92</v>
      </c>
      <c r="G31" s="5">
        <v>155</v>
      </c>
      <c r="H31" s="6">
        <v>14.09</v>
      </c>
      <c r="I31" s="7">
        <v>145</v>
      </c>
      <c r="J31" s="8">
        <v>20.43</v>
      </c>
      <c r="K31" s="51">
        <f t="shared" si="0"/>
        <v>144.50867052023122</v>
      </c>
      <c r="L31" s="51">
        <f t="shared" si="1"/>
        <v>110.00709723207949</v>
      </c>
      <c r="M31" s="51">
        <f t="shared" si="2"/>
        <v>70.974057758198725</v>
      </c>
      <c r="N31" s="52">
        <f t="shared" si="3"/>
        <v>325.48982551050943</v>
      </c>
      <c r="O31" s="13">
        <f t="shared" si="4"/>
        <v>14.450867052023122</v>
      </c>
      <c r="P31">
        <f t="shared" si="5"/>
        <v>85.260115606936424</v>
      </c>
      <c r="Q31" s="16">
        <f t="shared" si="6"/>
        <v>11.000709723207949</v>
      </c>
      <c r="R31" s="4">
        <f t="shared" si="7"/>
        <v>79.559971611071688</v>
      </c>
      <c r="S31" s="13">
        <f t="shared" si="8"/>
        <v>7.0974057758198725</v>
      </c>
      <c r="T31">
        <f t="shared" si="9"/>
        <v>55.287762384104084</v>
      </c>
      <c r="U31" s="82">
        <f t="shared" si="10"/>
        <v>19</v>
      </c>
    </row>
    <row r="32" spans="1:21" ht="16.5" thickBot="1">
      <c r="A32">
        <v>28</v>
      </c>
      <c r="B32" s="48">
        <v>46</v>
      </c>
      <c r="C32" s="58" t="s">
        <v>64</v>
      </c>
      <c r="D32" s="50" t="s">
        <v>65</v>
      </c>
      <c r="E32" s="9">
        <v>120</v>
      </c>
      <c r="F32" s="10">
        <v>16.02</v>
      </c>
      <c r="G32" s="5">
        <v>160</v>
      </c>
      <c r="H32" s="6">
        <v>39.700000000000003</v>
      </c>
      <c r="I32" s="7">
        <v>116</v>
      </c>
      <c r="J32" s="8">
        <v>37.549999999999997</v>
      </c>
      <c r="K32" s="51">
        <f t="shared" si="0"/>
        <v>74.906367041198507</v>
      </c>
      <c r="L32" s="51">
        <f t="shared" si="1"/>
        <v>40.302267002518889</v>
      </c>
      <c r="M32" s="51">
        <f t="shared" si="2"/>
        <v>30.892143808255664</v>
      </c>
      <c r="N32" s="52">
        <f t="shared" si="3"/>
        <v>146.10077785197305</v>
      </c>
      <c r="O32" s="13">
        <f t="shared" si="4"/>
        <v>7.4906367041198507</v>
      </c>
      <c r="P32">
        <f t="shared" si="5"/>
        <v>44.194756554307119</v>
      </c>
      <c r="Q32" s="16">
        <f t="shared" si="6"/>
        <v>4.0302267002518892</v>
      </c>
      <c r="R32" s="4">
        <f t="shared" si="7"/>
        <v>29.147639554724954</v>
      </c>
      <c r="S32" s="13">
        <f t="shared" si="8"/>
        <v>3.0892143808255663</v>
      </c>
      <c r="T32">
        <f t="shared" si="9"/>
        <v>24.064532314402054</v>
      </c>
      <c r="U32" s="82">
        <f t="shared" si="10"/>
        <v>68</v>
      </c>
    </row>
    <row r="33" spans="1:21" ht="16.5" thickBot="1">
      <c r="A33">
        <v>29</v>
      </c>
      <c r="B33" s="47">
        <v>47</v>
      </c>
      <c r="C33" s="56" t="s">
        <v>66</v>
      </c>
      <c r="D33" s="50" t="s">
        <v>65</v>
      </c>
      <c r="E33" s="9">
        <v>100</v>
      </c>
      <c r="F33" s="10">
        <v>15.04</v>
      </c>
      <c r="G33" s="5">
        <v>110</v>
      </c>
      <c r="H33" s="6">
        <v>16.09</v>
      </c>
      <c r="I33" s="7">
        <v>140</v>
      </c>
      <c r="J33" s="8">
        <v>21.92</v>
      </c>
      <c r="K33" s="51">
        <f t="shared" si="0"/>
        <v>66.489361702127667</v>
      </c>
      <c r="L33" s="51">
        <f t="shared" si="1"/>
        <v>68.365444375388449</v>
      </c>
      <c r="M33" s="51">
        <f t="shared" si="2"/>
        <v>63.868613138686129</v>
      </c>
      <c r="N33" s="52">
        <f t="shared" si="3"/>
        <v>198.72341921620225</v>
      </c>
      <c r="O33" s="13">
        <f t="shared" si="4"/>
        <v>6.6489361702127665</v>
      </c>
      <c r="P33">
        <f t="shared" si="5"/>
        <v>39.228723404255319</v>
      </c>
      <c r="Q33" s="16">
        <f t="shared" si="6"/>
        <v>6.8365444375388442</v>
      </c>
      <c r="R33" s="4">
        <f t="shared" si="7"/>
        <v>49.443653641813192</v>
      </c>
      <c r="S33" s="13">
        <f t="shared" si="8"/>
        <v>6.3868613138686126</v>
      </c>
      <c r="T33">
        <f t="shared" si="9"/>
        <v>49.752724002962019</v>
      </c>
      <c r="U33" s="82">
        <f t="shared" si="10"/>
        <v>59</v>
      </c>
    </row>
    <row r="34" spans="1:21" ht="16.5" thickBot="1">
      <c r="A34">
        <v>30</v>
      </c>
      <c r="B34" s="53">
        <v>48</v>
      </c>
      <c r="C34" s="57" t="s">
        <v>67</v>
      </c>
      <c r="D34" s="50" t="s">
        <v>65</v>
      </c>
      <c r="E34" s="9">
        <v>120</v>
      </c>
      <c r="F34" s="10">
        <v>17.079999999999998</v>
      </c>
      <c r="G34" s="5">
        <v>80</v>
      </c>
      <c r="H34" s="6">
        <v>28.64</v>
      </c>
      <c r="I34" s="7">
        <v>132</v>
      </c>
      <c r="J34" s="8">
        <v>26.07</v>
      </c>
      <c r="K34" s="51">
        <f t="shared" si="0"/>
        <v>70.257611241217802</v>
      </c>
      <c r="L34" s="51">
        <f t="shared" si="1"/>
        <v>27.932960893854748</v>
      </c>
      <c r="M34" s="51">
        <f t="shared" si="2"/>
        <v>50.632911392405063</v>
      </c>
      <c r="N34" s="52">
        <f t="shared" si="3"/>
        <v>148.82348352747761</v>
      </c>
      <c r="O34" s="13">
        <f t="shared" si="4"/>
        <v>7.0257611241217806</v>
      </c>
      <c r="P34">
        <f t="shared" si="5"/>
        <v>41.451990632318505</v>
      </c>
      <c r="Q34" s="16">
        <f t="shared" si="6"/>
        <v>2.7932960893854748</v>
      </c>
      <c r="R34" s="4">
        <f t="shared" si="7"/>
        <v>20.201838169039469</v>
      </c>
      <c r="S34" s="13">
        <f t="shared" si="8"/>
        <v>5.0632911392405067</v>
      </c>
      <c r="T34">
        <f t="shared" si="9"/>
        <v>39.44230416437351</v>
      </c>
      <c r="U34" s="82">
        <f t="shared" si="10"/>
        <v>67</v>
      </c>
    </row>
    <row r="35" spans="1:21" ht="16.5" thickBot="1">
      <c r="A35">
        <v>31</v>
      </c>
      <c r="B35" s="48">
        <v>49</v>
      </c>
      <c r="C35" s="58" t="s">
        <v>68</v>
      </c>
      <c r="D35" s="50" t="s">
        <v>69</v>
      </c>
      <c r="E35" s="9">
        <v>120</v>
      </c>
      <c r="F35" s="10">
        <v>9.9700000000000006</v>
      </c>
      <c r="G35" s="5">
        <v>150</v>
      </c>
      <c r="H35" s="6">
        <v>18.22</v>
      </c>
      <c r="I35" s="7">
        <v>119</v>
      </c>
      <c r="J35" s="8">
        <v>23.93</v>
      </c>
      <c r="K35" s="51">
        <f t="shared" si="0"/>
        <v>120.36108324974924</v>
      </c>
      <c r="L35" s="51">
        <f t="shared" si="1"/>
        <v>82.327113062568614</v>
      </c>
      <c r="M35" s="51">
        <f t="shared" si="2"/>
        <v>49.728374425407438</v>
      </c>
      <c r="N35" s="52">
        <f t="shared" si="3"/>
        <v>252.41657073772529</v>
      </c>
      <c r="O35" s="13">
        <f t="shared" si="4"/>
        <v>12.036108324974924</v>
      </c>
      <c r="P35">
        <f t="shared" si="5"/>
        <v>71.013039117352037</v>
      </c>
      <c r="Q35" s="16">
        <f t="shared" si="6"/>
        <v>8.2327113062568618</v>
      </c>
      <c r="R35" s="4">
        <f t="shared" si="7"/>
        <v>59.54109273750931</v>
      </c>
      <c r="S35" s="13">
        <f t="shared" si="8"/>
        <v>4.9728374425407438</v>
      </c>
      <c r="T35">
        <f t="shared" si="9"/>
        <v>38.737682976313764</v>
      </c>
      <c r="U35" s="82">
        <f t="shared" si="10"/>
        <v>44</v>
      </c>
    </row>
    <row r="36" spans="1:21" ht="16.5" thickBot="1">
      <c r="A36">
        <v>32</v>
      </c>
      <c r="B36" s="47">
        <v>50</v>
      </c>
      <c r="C36" s="56" t="s">
        <v>70</v>
      </c>
      <c r="D36" s="50" t="s">
        <v>69</v>
      </c>
      <c r="E36" s="9">
        <v>80</v>
      </c>
      <c r="F36" s="10">
        <v>12.15</v>
      </c>
      <c r="G36" s="5">
        <v>60</v>
      </c>
      <c r="H36" s="6">
        <v>12.42</v>
      </c>
      <c r="I36" s="7">
        <v>115</v>
      </c>
      <c r="J36" s="8">
        <v>17.34</v>
      </c>
      <c r="K36" s="51">
        <f t="shared" si="0"/>
        <v>65.843621399176953</v>
      </c>
      <c r="L36" s="51">
        <f t="shared" si="1"/>
        <v>48.309178743961354</v>
      </c>
      <c r="M36" s="51">
        <f t="shared" si="2"/>
        <v>66.320645905420989</v>
      </c>
      <c r="N36" s="52">
        <f t="shared" si="3"/>
        <v>180.47344604855931</v>
      </c>
      <c r="O36" s="13">
        <f t="shared" si="4"/>
        <v>6.5843621399176957</v>
      </c>
      <c r="P36">
        <f>SUM(O36*100/$F$2)</f>
        <v>38.847736625514401</v>
      </c>
      <c r="Q36" s="16">
        <f t="shared" si="6"/>
        <v>4.8309178743961354</v>
      </c>
      <c r="R36" s="4">
        <f t="shared" si="7"/>
        <v>34.938444756116567</v>
      </c>
      <c r="S36" s="13">
        <f t="shared" si="8"/>
        <v>6.6320645905420994</v>
      </c>
      <c r="T36">
        <f t="shared" si="9"/>
        <v>51.662821991541719</v>
      </c>
      <c r="U36" s="82">
        <f t="shared" si="10"/>
        <v>61</v>
      </c>
    </row>
    <row r="37" spans="1:21" ht="16.5" thickBot="1">
      <c r="A37">
        <v>33</v>
      </c>
      <c r="B37" s="53">
        <v>51</v>
      </c>
      <c r="C37" s="57" t="s">
        <v>71</v>
      </c>
      <c r="D37" s="50" t="s">
        <v>69</v>
      </c>
      <c r="E37" s="9">
        <v>100</v>
      </c>
      <c r="F37" s="10">
        <v>7.99</v>
      </c>
      <c r="G37" s="5">
        <v>160</v>
      </c>
      <c r="H37" s="6">
        <v>17.89</v>
      </c>
      <c r="I37" s="7">
        <v>89</v>
      </c>
      <c r="J37" s="8">
        <v>13.4</v>
      </c>
      <c r="K37" s="51">
        <f t="shared" si="0"/>
        <v>125.15644555694618</v>
      </c>
      <c r="L37" s="51">
        <f t="shared" si="1"/>
        <v>89.435438792621582</v>
      </c>
      <c r="M37" s="51">
        <f t="shared" si="2"/>
        <v>66.417910447761187</v>
      </c>
      <c r="N37" s="52">
        <f t="shared" si="3"/>
        <v>281.00979479732894</v>
      </c>
      <c r="O37" s="13">
        <f t="shared" si="4"/>
        <v>12.515644555694617</v>
      </c>
      <c r="P37">
        <f t="shared" si="5"/>
        <v>73.842302878598232</v>
      </c>
      <c r="Q37" s="16">
        <f t="shared" si="6"/>
        <v>8.9435438792621582</v>
      </c>
      <c r="R37" s="4">
        <f t="shared" si="7"/>
        <v>64.682017346147617</v>
      </c>
      <c r="S37" s="13">
        <f t="shared" si="8"/>
        <v>6.6417910447761193</v>
      </c>
      <c r="T37">
        <f t="shared" si="9"/>
        <v>51.738589660393679</v>
      </c>
      <c r="U37" s="82">
        <f t="shared" si="10"/>
        <v>32</v>
      </c>
    </row>
    <row r="38" spans="1:21" ht="16.5" thickBot="1">
      <c r="A38">
        <v>34</v>
      </c>
      <c r="B38" s="48">
        <v>52</v>
      </c>
      <c r="C38" s="58" t="s">
        <v>72</v>
      </c>
      <c r="D38" s="50" t="s">
        <v>73</v>
      </c>
      <c r="E38" s="9">
        <v>20</v>
      </c>
      <c r="F38" s="10">
        <v>10.55</v>
      </c>
      <c r="G38" s="5">
        <v>150</v>
      </c>
      <c r="H38" s="6">
        <v>18.190000000000001</v>
      </c>
      <c r="I38" s="7">
        <v>125</v>
      </c>
      <c r="J38" s="8">
        <v>16.920000000000002</v>
      </c>
      <c r="K38" s="51">
        <f t="shared" si="0"/>
        <v>18.957345971563978</v>
      </c>
      <c r="L38" s="51">
        <f t="shared" si="1"/>
        <v>82.462891698735561</v>
      </c>
      <c r="M38" s="51">
        <f t="shared" si="2"/>
        <v>73.877068557919614</v>
      </c>
      <c r="N38" s="52">
        <f t="shared" si="3"/>
        <v>175.29730622821916</v>
      </c>
      <c r="O38" s="13">
        <f t="shared" si="4"/>
        <v>1.8957345971563979</v>
      </c>
      <c r="P38">
        <f t="shared" si="5"/>
        <v>11.184834123222746</v>
      </c>
      <c r="Q38" s="16">
        <f t="shared" si="6"/>
        <v>8.2462891698735561</v>
      </c>
      <c r="R38" s="4">
        <f t="shared" si="7"/>
        <v>59.63929135115005</v>
      </c>
      <c r="S38" s="13">
        <f t="shared" si="8"/>
        <v>7.3877068557919614</v>
      </c>
      <c r="T38">
        <f t="shared" si="9"/>
        <v>57.54916572446637</v>
      </c>
      <c r="U38" s="82">
        <f t="shared" si="10"/>
        <v>62</v>
      </c>
    </row>
    <row r="39" spans="1:21" ht="16.5" thickBot="1">
      <c r="A39">
        <v>35</v>
      </c>
      <c r="B39" s="47">
        <v>53</v>
      </c>
      <c r="C39" s="56" t="s">
        <v>74</v>
      </c>
      <c r="D39" s="50" t="s">
        <v>73</v>
      </c>
      <c r="E39" s="9">
        <v>100</v>
      </c>
      <c r="F39" s="10">
        <v>9.51</v>
      </c>
      <c r="G39" s="5">
        <v>175</v>
      </c>
      <c r="H39" s="6">
        <v>17.45</v>
      </c>
      <c r="I39" s="7">
        <v>130</v>
      </c>
      <c r="J39" s="8">
        <v>23.32</v>
      </c>
      <c r="K39" s="51">
        <f t="shared" si="0"/>
        <v>105.15247108307045</v>
      </c>
      <c r="L39" s="51">
        <f t="shared" si="1"/>
        <v>100.2865329512894</v>
      </c>
      <c r="M39" s="51">
        <f t="shared" si="2"/>
        <v>55.746140651801028</v>
      </c>
      <c r="N39" s="52">
        <f t="shared" si="3"/>
        <v>261.18514468616092</v>
      </c>
      <c r="O39" s="13">
        <f t="shared" si="4"/>
        <v>10.515247108307046</v>
      </c>
      <c r="P39">
        <f t="shared" si="5"/>
        <v>62.039957939011572</v>
      </c>
      <c r="Q39" s="16">
        <f t="shared" si="6"/>
        <v>10.02865329512894</v>
      </c>
      <c r="R39" s="4">
        <f t="shared" si="7"/>
        <v>72.529808669932535</v>
      </c>
      <c r="S39" s="13">
        <f t="shared" si="8"/>
        <v>5.5746140651801026</v>
      </c>
      <c r="T39">
        <f t="shared" si="9"/>
        <v>43.425435652671084</v>
      </c>
      <c r="U39" s="82">
        <f t="shared" si="10"/>
        <v>42</v>
      </c>
    </row>
    <row r="40" spans="1:21" ht="16.5" thickBot="1">
      <c r="A40">
        <v>36</v>
      </c>
      <c r="B40" s="53">
        <v>54</v>
      </c>
      <c r="C40" s="57" t="s">
        <v>75</v>
      </c>
      <c r="D40" s="50" t="s">
        <v>73</v>
      </c>
      <c r="E40" s="9">
        <v>120</v>
      </c>
      <c r="F40" s="10">
        <v>12.06</v>
      </c>
      <c r="G40" s="5">
        <v>145</v>
      </c>
      <c r="H40" s="6">
        <v>17.579999999999998</v>
      </c>
      <c r="I40" s="7">
        <v>127</v>
      </c>
      <c r="J40" s="8">
        <v>14.83</v>
      </c>
      <c r="K40" s="51">
        <f t="shared" si="0"/>
        <v>99.502487562189046</v>
      </c>
      <c r="L40" s="51">
        <f t="shared" si="1"/>
        <v>82.480091012514237</v>
      </c>
      <c r="M40" s="51">
        <f t="shared" si="2"/>
        <v>85.637221847606199</v>
      </c>
      <c r="N40" s="52">
        <f t="shared" si="3"/>
        <v>267.61980042230948</v>
      </c>
      <c r="O40" s="13">
        <f t="shared" si="4"/>
        <v>9.9502487562189046</v>
      </c>
      <c r="P40">
        <f t="shared" si="5"/>
        <v>58.706467661691534</v>
      </c>
      <c r="Q40" s="16">
        <f t="shared" si="6"/>
        <v>8.2480091012514229</v>
      </c>
      <c r="R40" s="4">
        <f t="shared" si="7"/>
        <v>59.651730338728036</v>
      </c>
      <c r="S40" s="13">
        <f t="shared" si="8"/>
        <v>8.5637221847606195</v>
      </c>
      <c r="T40">
        <f t="shared" si="9"/>
        <v>66.710154700128015</v>
      </c>
      <c r="U40" s="82">
        <f t="shared" si="10"/>
        <v>38</v>
      </c>
    </row>
    <row r="41" spans="1:21" ht="16.5" thickBot="1">
      <c r="A41">
        <v>37</v>
      </c>
      <c r="B41" s="48">
        <v>55</v>
      </c>
      <c r="C41" s="58" t="s">
        <v>76</v>
      </c>
      <c r="D41" s="50" t="s">
        <v>77</v>
      </c>
      <c r="E41" s="9">
        <v>120</v>
      </c>
      <c r="F41" s="10">
        <v>9.0500000000000007</v>
      </c>
      <c r="G41" s="5">
        <v>145</v>
      </c>
      <c r="H41" s="6">
        <v>15.73</v>
      </c>
      <c r="I41" s="7">
        <v>136</v>
      </c>
      <c r="J41" s="8">
        <v>14.9</v>
      </c>
      <c r="K41" s="51">
        <f t="shared" si="0"/>
        <v>132.59668508287291</v>
      </c>
      <c r="L41" s="51">
        <f t="shared" si="1"/>
        <v>92.180546726001268</v>
      </c>
      <c r="M41" s="51">
        <f t="shared" si="2"/>
        <v>91.275167785234885</v>
      </c>
      <c r="N41" s="52">
        <f t="shared" si="3"/>
        <v>316.05239959410903</v>
      </c>
      <c r="O41" s="13">
        <f t="shared" si="4"/>
        <v>13.259668508287291</v>
      </c>
      <c r="P41">
        <f t="shared" si="5"/>
        <v>78.232044198895011</v>
      </c>
      <c r="Q41" s="16">
        <f t="shared" si="6"/>
        <v>9.2180546726001271</v>
      </c>
      <c r="R41" s="4">
        <f t="shared" si="7"/>
        <v>66.667350245062863</v>
      </c>
      <c r="S41" s="13">
        <f t="shared" si="8"/>
        <v>9.1275167785234892</v>
      </c>
      <c r="T41">
        <f t="shared" si="9"/>
        <v>71.102032876179365</v>
      </c>
      <c r="U41" s="82">
        <f t="shared" si="10"/>
        <v>22</v>
      </c>
    </row>
    <row r="42" spans="1:21" ht="16.5" thickBot="1">
      <c r="A42">
        <v>38</v>
      </c>
      <c r="B42" s="47">
        <v>56</v>
      </c>
      <c r="C42" s="56" t="s">
        <v>78</v>
      </c>
      <c r="D42" s="50" t="s">
        <v>77</v>
      </c>
      <c r="E42" s="9">
        <v>100</v>
      </c>
      <c r="F42" s="10">
        <v>6.66</v>
      </c>
      <c r="G42" s="5">
        <v>150</v>
      </c>
      <c r="H42" s="6">
        <v>11.62</v>
      </c>
      <c r="I42" s="7">
        <v>138</v>
      </c>
      <c r="J42" s="8">
        <v>14.48</v>
      </c>
      <c r="K42" s="51">
        <f t="shared" si="0"/>
        <v>150.15015015015015</v>
      </c>
      <c r="L42" s="51">
        <f t="shared" si="1"/>
        <v>129.08777969018934</v>
      </c>
      <c r="M42" s="51">
        <f t="shared" si="2"/>
        <v>95.303867403314925</v>
      </c>
      <c r="N42" s="52">
        <f t="shared" si="3"/>
        <v>374.5417972436544</v>
      </c>
      <c r="O42" s="13">
        <f t="shared" si="4"/>
        <v>15.015015015015015</v>
      </c>
      <c r="P42">
        <f t="shared" si="5"/>
        <v>88.588588588588578</v>
      </c>
      <c r="Q42" s="16">
        <f t="shared" si="6"/>
        <v>12.908777969018933</v>
      </c>
      <c r="R42" s="4">
        <f t="shared" si="7"/>
        <v>93.359613569485333</v>
      </c>
      <c r="S42" s="13">
        <f t="shared" si="8"/>
        <v>9.5303867403314921</v>
      </c>
      <c r="T42">
        <f t="shared" si="9"/>
        <v>74.240331491712709</v>
      </c>
      <c r="U42" s="82">
        <f t="shared" si="10"/>
        <v>7</v>
      </c>
    </row>
    <row r="43" spans="1:21" ht="16.5" thickBot="1">
      <c r="A43">
        <v>39</v>
      </c>
      <c r="B43" s="53">
        <v>57</v>
      </c>
      <c r="C43" s="57" t="s">
        <v>79</v>
      </c>
      <c r="D43" s="50" t="s">
        <v>77</v>
      </c>
      <c r="E43" s="9">
        <v>120</v>
      </c>
      <c r="F43" s="10">
        <v>10.199999999999999</v>
      </c>
      <c r="G43" s="5">
        <v>175</v>
      </c>
      <c r="H43" s="6">
        <v>20.88</v>
      </c>
      <c r="I43" s="7">
        <v>145</v>
      </c>
      <c r="J43" s="8">
        <v>22.49</v>
      </c>
      <c r="K43" s="51">
        <f t="shared" si="0"/>
        <v>117.64705882352942</v>
      </c>
      <c r="L43" s="51">
        <f t="shared" si="1"/>
        <v>83.812260536398483</v>
      </c>
      <c r="M43" s="51">
        <f t="shared" si="2"/>
        <v>64.47309915518008</v>
      </c>
      <c r="N43" s="52">
        <f t="shared" si="3"/>
        <v>265.932418515108</v>
      </c>
      <c r="O43" s="13">
        <f t="shared" si="4"/>
        <v>11.764705882352942</v>
      </c>
      <c r="P43">
        <f t="shared" si="5"/>
        <v>69.411764705882348</v>
      </c>
      <c r="Q43" s="16">
        <f t="shared" si="6"/>
        <v>8.381226053639848</v>
      </c>
      <c r="R43" s="4">
        <f t="shared" si="7"/>
        <v>60.615189716969489</v>
      </c>
      <c r="S43" s="13">
        <f t="shared" si="8"/>
        <v>6.4473099155180087</v>
      </c>
      <c r="T43">
        <f t="shared" si="9"/>
        <v>50.223609849143912</v>
      </c>
      <c r="U43" s="82">
        <f t="shared" si="10"/>
        <v>39</v>
      </c>
    </row>
    <row r="44" spans="1:21" ht="16.5" thickBot="1">
      <c r="A44">
        <v>40</v>
      </c>
      <c r="B44" s="48">
        <v>59</v>
      </c>
      <c r="C44" s="58" t="s">
        <v>80</v>
      </c>
      <c r="D44" s="50" t="s">
        <v>81</v>
      </c>
      <c r="E44" s="9">
        <v>120</v>
      </c>
      <c r="F44" s="10">
        <v>8.93</v>
      </c>
      <c r="G44" s="5">
        <v>160</v>
      </c>
      <c r="H44" s="6">
        <v>14.32</v>
      </c>
      <c r="I44" s="7">
        <v>142</v>
      </c>
      <c r="J44" s="8">
        <v>15.72</v>
      </c>
      <c r="K44" s="51">
        <f t="shared" si="0"/>
        <v>134.3784994400896</v>
      </c>
      <c r="L44" s="51">
        <f t="shared" si="1"/>
        <v>111.73184357541899</v>
      </c>
      <c r="M44" s="51">
        <f t="shared" si="2"/>
        <v>90.330788804071247</v>
      </c>
      <c r="N44" s="52">
        <f t="shared" si="3"/>
        <v>336.44113181957982</v>
      </c>
      <c r="O44" s="13">
        <f t="shared" si="4"/>
        <v>13.43784994400896</v>
      </c>
      <c r="P44">
        <f t="shared" si="5"/>
        <v>79.283314669652867</v>
      </c>
      <c r="Q44" s="16">
        <f t="shared" si="6"/>
        <v>11.173184357541899</v>
      </c>
      <c r="R44" s="4">
        <f t="shared" si="7"/>
        <v>80.807352676157876</v>
      </c>
      <c r="S44" s="13">
        <f t="shared" si="8"/>
        <v>9.0330788804071247</v>
      </c>
      <c r="T44">
        <f t="shared" si="9"/>
        <v>70.366375336504774</v>
      </c>
      <c r="U44" s="82">
        <f t="shared" si="10"/>
        <v>14</v>
      </c>
    </row>
    <row r="45" spans="1:21" ht="16.5" thickBot="1">
      <c r="A45">
        <v>41</v>
      </c>
      <c r="B45" s="47">
        <v>60</v>
      </c>
      <c r="C45" s="56" t="s">
        <v>82</v>
      </c>
      <c r="D45" s="50" t="s">
        <v>81</v>
      </c>
      <c r="E45" s="9">
        <v>120</v>
      </c>
      <c r="F45" s="10">
        <v>12.47</v>
      </c>
      <c r="G45" s="5">
        <v>130</v>
      </c>
      <c r="H45" s="6">
        <v>16.96</v>
      </c>
      <c r="I45" s="7">
        <v>114</v>
      </c>
      <c r="J45" s="8">
        <v>22.87</v>
      </c>
      <c r="K45" s="51">
        <f t="shared" si="0"/>
        <v>96.230954290296722</v>
      </c>
      <c r="L45" s="51">
        <f t="shared" si="1"/>
        <v>76.65094339622641</v>
      </c>
      <c r="M45" s="51">
        <f t="shared" si="2"/>
        <v>49.846961084390031</v>
      </c>
      <c r="N45" s="52">
        <f t="shared" si="3"/>
        <v>222.72885877091318</v>
      </c>
      <c r="O45" s="13">
        <f t="shared" si="4"/>
        <v>9.6230954290296715</v>
      </c>
      <c r="P45">
        <f t="shared" si="5"/>
        <v>56.776263031275057</v>
      </c>
      <c r="Q45" s="16">
        <f t="shared" si="6"/>
        <v>7.665094339622641</v>
      </c>
      <c r="R45" s="4">
        <f t="shared" si="7"/>
        <v>55.435940353012782</v>
      </c>
      <c r="S45" s="13">
        <f t="shared" si="8"/>
        <v>4.9846961084390031</v>
      </c>
      <c r="T45">
        <f t="shared" si="9"/>
        <v>38.830060265013977</v>
      </c>
      <c r="U45" s="82">
        <f t="shared" si="10"/>
        <v>55</v>
      </c>
    </row>
    <row r="46" spans="1:21" ht="16.5" thickBot="1">
      <c r="A46">
        <v>42</v>
      </c>
      <c r="B46" s="72">
        <v>61</v>
      </c>
      <c r="C46" s="73" t="s">
        <v>83</v>
      </c>
      <c r="D46" s="50" t="s">
        <v>81</v>
      </c>
      <c r="E46" s="9">
        <v>80</v>
      </c>
      <c r="F46" s="10">
        <v>11.49</v>
      </c>
      <c r="G46" s="5">
        <v>160</v>
      </c>
      <c r="H46" s="6">
        <v>16.13</v>
      </c>
      <c r="I46" s="7">
        <v>108</v>
      </c>
      <c r="J46" s="8">
        <v>18.350000000000001</v>
      </c>
      <c r="K46" s="51">
        <f t="shared" si="0"/>
        <v>69.625761531766756</v>
      </c>
      <c r="L46" s="51">
        <f t="shared" si="1"/>
        <v>99.19404835709858</v>
      </c>
      <c r="M46" s="51">
        <f t="shared" si="2"/>
        <v>58.855585831062669</v>
      </c>
      <c r="N46" s="52">
        <f t="shared" si="3"/>
        <v>227.67539571992802</v>
      </c>
      <c r="O46" s="13">
        <f t="shared" si="4"/>
        <v>6.9625761531766752</v>
      </c>
      <c r="P46">
        <f t="shared" si="5"/>
        <v>41.079199303742378</v>
      </c>
      <c r="Q46" s="16">
        <f t="shared" si="6"/>
        <v>9.9194048357098588</v>
      </c>
      <c r="R46" s="4">
        <f t="shared" si="7"/>
        <v>71.739695618262914</v>
      </c>
      <c r="S46" s="13">
        <f t="shared" si="8"/>
        <v>5.8855585831062669</v>
      </c>
      <c r="T46">
        <f t="shared" si="9"/>
        <v>45.847648382893027</v>
      </c>
      <c r="U46" s="82">
        <f t="shared" si="10"/>
        <v>54</v>
      </c>
    </row>
    <row r="47" spans="1:21" ht="16.5" thickBot="1">
      <c r="A47">
        <v>43</v>
      </c>
      <c r="B47" s="75">
        <v>64</v>
      </c>
      <c r="C47" s="76" t="s">
        <v>84</v>
      </c>
      <c r="D47" s="77" t="s">
        <v>85</v>
      </c>
      <c r="E47" s="9">
        <v>80</v>
      </c>
      <c r="F47" s="10">
        <v>9.19</v>
      </c>
      <c r="G47" s="5">
        <v>150</v>
      </c>
      <c r="H47" s="6">
        <v>11.95</v>
      </c>
      <c r="I47" s="7">
        <v>126</v>
      </c>
      <c r="J47" s="8">
        <v>11.74</v>
      </c>
      <c r="K47" s="51">
        <f t="shared" si="0"/>
        <v>87.051142546245913</v>
      </c>
      <c r="L47" s="51">
        <f t="shared" si="1"/>
        <v>125.52301255230127</v>
      </c>
      <c r="M47" s="51">
        <f t="shared" si="2"/>
        <v>107.32538330494037</v>
      </c>
      <c r="N47" s="52">
        <f t="shared" si="3"/>
        <v>319.89953840348755</v>
      </c>
      <c r="O47" s="13">
        <f t="shared" si="4"/>
        <v>8.7051142546245917</v>
      </c>
      <c r="P47">
        <f t="shared" si="5"/>
        <v>51.360174102285093</v>
      </c>
      <c r="Q47" s="16">
        <f t="shared" si="6"/>
        <v>12.552301255230127</v>
      </c>
      <c r="R47" s="4">
        <f t="shared" si="7"/>
        <v>90.781481981374029</v>
      </c>
      <c r="S47" s="13">
        <f t="shared" si="8"/>
        <v>10.732538330494037</v>
      </c>
      <c r="T47">
        <f t="shared" si="9"/>
        <v>83.604918154210807</v>
      </c>
      <c r="U47" s="82">
        <f t="shared" si="10"/>
        <v>21</v>
      </c>
    </row>
    <row r="48" spans="1:21" ht="16.5" thickBot="1">
      <c r="A48">
        <v>44</v>
      </c>
      <c r="B48" s="53">
        <v>65</v>
      </c>
      <c r="C48" s="57" t="s">
        <v>86</v>
      </c>
      <c r="D48" s="77" t="s">
        <v>85</v>
      </c>
      <c r="E48" s="9">
        <v>120</v>
      </c>
      <c r="F48" s="10">
        <v>7.74</v>
      </c>
      <c r="G48" s="5">
        <v>155</v>
      </c>
      <c r="H48" s="6">
        <v>14.72</v>
      </c>
      <c r="I48" s="7">
        <v>145</v>
      </c>
      <c r="J48" s="8">
        <v>12.37</v>
      </c>
      <c r="K48" s="51">
        <f t="shared" si="0"/>
        <v>155.03875968992247</v>
      </c>
      <c r="L48" s="51">
        <f t="shared" si="1"/>
        <v>105.29891304347827</v>
      </c>
      <c r="M48" s="51">
        <f t="shared" si="2"/>
        <v>117.21907841552144</v>
      </c>
      <c r="N48" s="52">
        <f t="shared" si="3"/>
        <v>377.55675114892216</v>
      </c>
      <c r="O48" s="13">
        <f t="shared" si="4"/>
        <v>15.503875968992247</v>
      </c>
      <c r="P48">
        <f t="shared" si="5"/>
        <v>91.472868217054256</v>
      </c>
      <c r="Q48" s="16">
        <f t="shared" si="6"/>
        <v>10.529891304347826</v>
      </c>
      <c r="R48" s="4">
        <f t="shared" si="7"/>
        <v>76.154891304347828</v>
      </c>
      <c r="S48" s="13">
        <f t="shared" si="8"/>
        <v>11.721907841552143</v>
      </c>
      <c r="T48">
        <f t="shared" si="9"/>
        <v>91.311963258467784</v>
      </c>
      <c r="U48" s="82">
        <f t="shared" si="10"/>
        <v>6</v>
      </c>
    </row>
    <row r="49" spans="1:21" ht="16.5" thickBot="1">
      <c r="A49">
        <v>45</v>
      </c>
      <c r="B49" s="72">
        <v>66</v>
      </c>
      <c r="C49" s="73" t="s">
        <v>87</v>
      </c>
      <c r="D49" s="77" t="s">
        <v>85</v>
      </c>
      <c r="E49" s="9">
        <v>120</v>
      </c>
      <c r="F49" s="10">
        <v>8.36</v>
      </c>
      <c r="G49" s="5">
        <v>135</v>
      </c>
      <c r="H49" s="6">
        <v>11.9</v>
      </c>
      <c r="I49" s="7">
        <v>131</v>
      </c>
      <c r="J49" s="8">
        <v>10.72</v>
      </c>
      <c r="K49" s="51">
        <f t="shared" si="0"/>
        <v>143.54066985645935</v>
      </c>
      <c r="L49" s="51">
        <f t="shared" si="1"/>
        <v>113.44537815126048</v>
      </c>
      <c r="M49" s="51">
        <f t="shared" si="2"/>
        <v>122.20149253731343</v>
      </c>
      <c r="N49" s="52">
        <f t="shared" si="3"/>
        <v>379.18754054503324</v>
      </c>
      <c r="O49" s="13">
        <f t="shared" si="4"/>
        <v>14.354066985645934</v>
      </c>
      <c r="P49">
        <f t="shared" si="5"/>
        <v>84.68899521531101</v>
      </c>
      <c r="Q49" s="16">
        <f t="shared" si="6"/>
        <v>11.344537815126049</v>
      </c>
      <c r="R49" s="4">
        <f t="shared" si="7"/>
        <v>82.046625101653575</v>
      </c>
      <c r="S49" s="13">
        <f t="shared" si="8"/>
        <v>12.220149253731343</v>
      </c>
      <c r="T49">
        <f t="shared" si="9"/>
        <v>95.193191650443424</v>
      </c>
      <c r="U49" s="82">
        <f t="shared" si="10"/>
        <v>5</v>
      </c>
    </row>
    <row r="50" spans="1:21" ht="16.5" thickBot="1">
      <c r="A50">
        <v>46</v>
      </c>
      <c r="B50" s="75">
        <v>72</v>
      </c>
      <c r="C50" s="76" t="s">
        <v>88</v>
      </c>
      <c r="D50" s="77" t="s">
        <v>89</v>
      </c>
      <c r="E50" s="9">
        <v>120</v>
      </c>
      <c r="F50" s="10">
        <v>10.89</v>
      </c>
      <c r="G50" s="5">
        <v>155</v>
      </c>
      <c r="H50" s="6">
        <v>18.86</v>
      </c>
      <c r="I50" s="7">
        <v>113</v>
      </c>
      <c r="J50" s="8">
        <v>23.79</v>
      </c>
      <c r="K50" s="51">
        <f t="shared" si="0"/>
        <v>110.19283746556474</v>
      </c>
      <c r="L50" s="51">
        <f t="shared" si="1"/>
        <v>82.184517497348892</v>
      </c>
      <c r="M50" s="51">
        <f t="shared" si="2"/>
        <v>47.498949138293405</v>
      </c>
      <c r="N50" s="52">
        <f t="shared" si="3"/>
        <v>239.87630410120701</v>
      </c>
      <c r="O50" s="13">
        <f t="shared" si="4"/>
        <v>11.019283746556473</v>
      </c>
      <c r="P50">
        <f t="shared" si="5"/>
        <v>65.013774104683193</v>
      </c>
      <c r="Q50" s="16">
        <f t="shared" si="6"/>
        <v>8.2184517497348892</v>
      </c>
      <c r="R50" s="4">
        <f t="shared" si="7"/>
        <v>59.437963944856854</v>
      </c>
      <c r="S50" s="13">
        <f t="shared" si="8"/>
        <v>4.7498949138293405</v>
      </c>
      <c r="T50">
        <f t="shared" si="9"/>
        <v>37.00099298816334</v>
      </c>
      <c r="U50" s="82">
        <f t="shared" si="10"/>
        <v>49</v>
      </c>
    </row>
    <row r="51" spans="1:21" ht="16.5" thickBot="1">
      <c r="A51">
        <v>47</v>
      </c>
      <c r="B51" s="53">
        <v>73</v>
      </c>
      <c r="C51" s="57" t="s">
        <v>90</v>
      </c>
      <c r="D51" s="77" t="s">
        <v>89</v>
      </c>
      <c r="E51" s="9">
        <v>20</v>
      </c>
      <c r="F51" s="10">
        <v>8.56</v>
      </c>
      <c r="G51" s="5">
        <v>100</v>
      </c>
      <c r="H51" s="6">
        <v>17.84</v>
      </c>
      <c r="I51" s="7">
        <v>99</v>
      </c>
      <c r="J51" s="8">
        <v>14.96</v>
      </c>
      <c r="K51" s="51">
        <f t="shared" si="0"/>
        <v>23.364485981308412</v>
      </c>
      <c r="L51" s="51">
        <f t="shared" si="1"/>
        <v>56.053811659192824</v>
      </c>
      <c r="M51" s="51">
        <f t="shared" si="2"/>
        <v>66.17647058823529</v>
      </c>
      <c r="N51" s="52">
        <f t="shared" si="3"/>
        <v>145.59476822873654</v>
      </c>
      <c r="O51" s="13">
        <f t="shared" si="4"/>
        <v>2.3364485981308412</v>
      </c>
      <c r="P51">
        <f t="shared" si="5"/>
        <v>13.785046728971961</v>
      </c>
      <c r="Q51" s="16">
        <f t="shared" si="6"/>
        <v>5.6053811659192823</v>
      </c>
      <c r="R51" s="4">
        <f t="shared" si="7"/>
        <v>40.539563141906555</v>
      </c>
      <c r="S51" s="13">
        <f t="shared" si="8"/>
        <v>6.617647058823529</v>
      </c>
      <c r="T51">
        <f t="shared" si="9"/>
        <v>51.550511508951409</v>
      </c>
      <c r="U51" s="82">
        <f t="shared" si="10"/>
        <v>69</v>
      </c>
    </row>
    <row r="52" spans="1:21" ht="16.5" thickBot="1">
      <c r="A52">
        <v>48</v>
      </c>
      <c r="B52" s="72">
        <v>74</v>
      </c>
      <c r="C52" s="73" t="s">
        <v>91</v>
      </c>
      <c r="D52" s="77" t="s">
        <v>89</v>
      </c>
      <c r="E52" s="9">
        <v>120</v>
      </c>
      <c r="F52" s="10">
        <v>10.98</v>
      </c>
      <c r="G52" s="5">
        <v>165</v>
      </c>
      <c r="H52" s="6">
        <v>16.22</v>
      </c>
      <c r="I52" s="7">
        <v>118</v>
      </c>
      <c r="J52" s="8">
        <v>15.85</v>
      </c>
      <c r="K52" s="51">
        <f t="shared" si="0"/>
        <v>109.2896174863388</v>
      </c>
      <c r="L52" s="51">
        <f t="shared" si="1"/>
        <v>101.72626387176325</v>
      </c>
      <c r="M52" s="51">
        <f t="shared" si="2"/>
        <v>74.447949526813886</v>
      </c>
      <c r="N52" s="52">
        <f t="shared" si="3"/>
        <v>285.46383088491592</v>
      </c>
      <c r="O52" s="13">
        <f t="shared" si="4"/>
        <v>10.928961748633879</v>
      </c>
      <c r="P52">
        <f t="shared" si="5"/>
        <v>64.480874316939875</v>
      </c>
      <c r="Q52" s="16">
        <f t="shared" si="6"/>
        <v>10.172626387176326</v>
      </c>
      <c r="R52" s="4">
        <f t="shared" si="7"/>
        <v>73.57105922596557</v>
      </c>
      <c r="S52" s="13">
        <f t="shared" si="8"/>
        <v>7.4447949526813879</v>
      </c>
      <c r="T52">
        <f t="shared" si="9"/>
        <v>57.993873725597766</v>
      </c>
      <c r="U52" s="82">
        <f t="shared" si="10"/>
        <v>31</v>
      </c>
    </row>
    <row r="53" spans="1:21" ht="16.5" thickBot="1">
      <c r="A53">
        <v>49</v>
      </c>
      <c r="B53" s="75">
        <v>75</v>
      </c>
      <c r="C53" s="76" t="s">
        <v>92</v>
      </c>
      <c r="D53" s="77" t="s">
        <v>93</v>
      </c>
      <c r="E53" s="9">
        <v>120</v>
      </c>
      <c r="F53" s="10">
        <v>10.01</v>
      </c>
      <c r="G53" s="5">
        <v>105</v>
      </c>
      <c r="H53" s="6">
        <v>20.399999999999999</v>
      </c>
      <c r="I53" s="7">
        <v>114</v>
      </c>
      <c r="J53" s="8">
        <v>19.09</v>
      </c>
      <c r="K53" s="51">
        <f t="shared" si="0"/>
        <v>119.88011988011989</v>
      </c>
      <c r="L53" s="51">
        <f t="shared" si="1"/>
        <v>51.470588235294123</v>
      </c>
      <c r="M53" s="51">
        <f t="shared" si="2"/>
        <v>59.717129387113673</v>
      </c>
      <c r="N53" s="52">
        <f t="shared" si="3"/>
        <v>231.06783750252771</v>
      </c>
      <c r="O53" s="13">
        <f t="shared" si="4"/>
        <v>11.988011988011989</v>
      </c>
      <c r="P53">
        <f t="shared" si="5"/>
        <v>70.729270729270723</v>
      </c>
      <c r="Q53" s="16">
        <f t="shared" si="6"/>
        <v>5.1470588235294121</v>
      </c>
      <c r="R53" s="4">
        <f t="shared" si="7"/>
        <v>37.224857685009496</v>
      </c>
      <c r="S53" s="13">
        <f t="shared" si="8"/>
        <v>5.9717129387113674</v>
      </c>
      <c r="T53">
        <f t="shared" si="9"/>
        <v>46.518778326918266</v>
      </c>
      <c r="U53" s="82">
        <f t="shared" si="10"/>
        <v>52</v>
      </c>
    </row>
    <row r="54" spans="1:21" ht="16.5" thickBot="1">
      <c r="A54">
        <v>50</v>
      </c>
      <c r="B54" s="53">
        <v>76</v>
      </c>
      <c r="C54" s="57" t="s">
        <v>94</v>
      </c>
      <c r="D54" s="77" t="s">
        <v>93</v>
      </c>
      <c r="E54" s="9">
        <v>120</v>
      </c>
      <c r="F54" s="10">
        <v>11.78</v>
      </c>
      <c r="G54" s="5">
        <v>165</v>
      </c>
      <c r="H54" s="6">
        <v>19.559999999999999</v>
      </c>
      <c r="I54" s="7">
        <v>136</v>
      </c>
      <c r="J54" s="8">
        <v>17.72</v>
      </c>
      <c r="K54" s="51">
        <f t="shared" si="0"/>
        <v>101.86757215619694</v>
      </c>
      <c r="L54" s="51">
        <f t="shared" si="1"/>
        <v>84.355828220858896</v>
      </c>
      <c r="M54" s="51">
        <f t="shared" si="2"/>
        <v>76.74943566591422</v>
      </c>
      <c r="N54" s="52">
        <f t="shared" si="3"/>
        <v>262.97283604297007</v>
      </c>
      <c r="O54" s="13">
        <f t="shared" si="4"/>
        <v>10.186757215619695</v>
      </c>
      <c r="P54">
        <f t="shared" si="5"/>
        <v>60.101867572156195</v>
      </c>
      <c r="Q54" s="16">
        <f t="shared" si="6"/>
        <v>8.4355828220858893</v>
      </c>
      <c r="R54" s="4">
        <f t="shared" si="7"/>
        <v>61.008311893924407</v>
      </c>
      <c r="S54" s="13">
        <f t="shared" si="8"/>
        <v>7.6749435665914225</v>
      </c>
      <c r="T54">
        <f t="shared" si="9"/>
        <v>59.786698073085354</v>
      </c>
      <c r="U54" s="82">
        <f t="shared" si="10"/>
        <v>41</v>
      </c>
    </row>
    <row r="55" spans="1:21" ht="16.5" thickBot="1">
      <c r="A55">
        <v>51</v>
      </c>
      <c r="B55" s="72">
        <v>77</v>
      </c>
      <c r="C55" s="73" t="s">
        <v>95</v>
      </c>
      <c r="D55" s="77" t="s">
        <v>93</v>
      </c>
      <c r="E55" s="9">
        <v>60</v>
      </c>
      <c r="F55" s="10">
        <v>11.71</v>
      </c>
      <c r="G55" s="5">
        <v>145</v>
      </c>
      <c r="H55" s="6">
        <v>19.36</v>
      </c>
      <c r="I55" s="7">
        <v>136</v>
      </c>
      <c r="J55" s="8">
        <v>15.68</v>
      </c>
      <c r="K55" s="51">
        <f t="shared" si="0"/>
        <v>51.238257899231421</v>
      </c>
      <c r="L55" s="51">
        <f t="shared" si="1"/>
        <v>74.896694214876035</v>
      </c>
      <c r="M55" s="51">
        <f t="shared" si="2"/>
        <v>86.734693877551024</v>
      </c>
      <c r="N55" s="52">
        <f t="shared" si="3"/>
        <v>212.86964599165847</v>
      </c>
      <c r="O55" s="13">
        <f t="shared" si="4"/>
        <v>5.1238257899231421</v>
      </c>
      <c r="P55">
        <f t="shared" si="5"/>
        <v>30.230572160546533</v>
      </c>
      <c r="Q55" s="16">
        <f t="shared" si="6"/>
        <v>7.4896694214876032</v>
      </c>
      <c r="R55" s="4">
        <f t="shared" si="7"/>
        <v>54.167222074113567</v>
      </c>
      <c r="S55" s="13">
        <f t="shared" si="8"/>
        <v>8.6734693877551017</v>
      </c>
      <c r="T55">
        <f t="shared" si="9"/>
        <v>67.565069506063296</v>
      </c>
      <c r="U55" s="82">
        <f t="shared" si="10"/>
        <v>56</v>
      </c>
    </row>
    <row r="56" spans="1:21" ht="16.5" thickBot="1">
      <c r="A56">
        <v>52</v>
      </c>
      <c r="B56" s="75">
        <v>78</v>
      </c>
      <c r="C56" s="76" t="s">
        <v>96</v>
      </c>
      <c r="D56" s="77" t="s">
        <v>97</v>
      </c>
      <c r="E56" s="9">
        <v>100</v>
      </c>
      <c r="F56" s="10">
        <v>7.73</v>
      </c>
      <c r="G56" s="5">
        <v>175</v>
      </c>
      <c r="H56" s="6">
        <v>15.67</v>
      </c>
      <c r="I56" s="7">
        <v>148</v>
      </c>
      <c r="J56" s="8">
        <v>15.45</v>
      </c>
      <c r="K56" s="51">
        <f t="shared" si="0"/>
        <v>129.36610608020698</v>
      </c>
      <c r="L56" s="51">
        <f t="shared" si="1"/>
        <v>111.67836630504148</v>
      </c>
      <c r="M56" s="51">
        <f t="shared" si="2"/>
        <v>95.792880258899672</v>
      </c>
      <c r="N56" s="52">
        <f t="shared" si="3"/>
        <v>336.83735264414815</v>
      </c>
      <c r="O56" s="13">
        <f t="shared" si="4"/>
        <v>12.936610608020699</v>
      </c>
      <c r="P56">
        <f t="shared" si="5"/>
        <v>76.326002587322122</v>
      </c>
      <c r="Q56" s="16">
        <f t="shared" si="6"/>
        <v>11.167836630504148</v>
      </c>
      <c r="R56" s="4">
        <f t="shared" si="7"/>
        <v>80.768676534162267</v>
      </c>
      <c r="S56" s="13">
        <f t="shared" si="8"/>
        <v>9.5792880258899675</v>
      </c>
      <c r="T56">
        <f t="shared" si="9"/>
        <v>74.621265419070397</v>
      </c>
      <c r="U56" s="82">
        <f t="shared" si="10"/>
        <v>12</v>
      </c>
    </row>
    <row r="57" spans="1:21" ht="16.5" thickBot="1">
      <c r="A57">
        <v>53</v>
      </c>
      <c r="B57" s="53">
        <v>79</v>
      </c>
      <c r="C57" s="57" t="s">
        <v>98</v>
      </c>
      <c r="D57" s="77" t="s">
        <v>97</v>
      </c>
      <c r="E57" s="9">
        <v>100</v>
      </c>
      <c r="F57" s="10">
        <v>8.09</v>
      </c>
      <c r="G57" s="5">
        <v>110</v>
      </c>
      <c r="H57" s="6">
        <v>17.170000000000002</v>
      </c>
      <c r="I57" s="7">
        <v>134</v>
      </c>
      <c r="J57" s="8">
        <v>14.51</v>
      </c>
      <c r="K57" s="51">
        <f t="shared" si="0"/>
        <v>123.60939431396787</v>
      </c>
      <c r="L57" s="51">
        <f t="shared" si="1"/>
        <v>64.065230052417007</v>
      </c>
      <c r="M57" s="51">
        <f t="shared" si="2"/>
        <v>92.350103376981394</v>
      </c>
      <c r="N57" s="52">
        <f t="shared" si="3"/>
        <v>280.02472774336627</v>
      </c>
      <c r="O57" s="13">
        <f t="shared" si="4"/>
        <v>12.360939431396787</v>
      </c>
      <c r="P57">
        <f t="shared" si="5"/>
        <v>72.929542645241042</v>
      </c>
      <c r="Q57" s="16">
        <f t="shared" si="6"/>
        <v>6.4065230052417004</v>
      </c>
      <c r="R57" s="4">
        <f t="shared" si="7"/>
        <v>46.333627670167402</v>
      </c>
      <c r="S57" s="13">
        <f t="shared" si="8"/>
        <v>9.2350103376981387</v>
      </c>
      <c r="T57">
        <f t="shared" si="9"/>
        <v>71.939392123373182</v>
      </c>
      <c r="U57" s="82">
        <f t="shared" si="10"/>
        <v>33</v>
      </c>
    </row>
    <row r="58" spans="1:21" ht="16.5" thickBot="1">
      <c r="A58">
        <v>54</v>
      </c>
      <c r="B58" s="72">
        <v>80</v>
      </c>
      <c r="C58" s="73" t="s">
        <v>99</v>
      </c>
      <c r="D58" s="77" t="s">
        <v>97</v>
      </c>
      <c r="E58" s="9">
        <v>80</v>
      </c>
      <c r="F58" s="10">
        <v>16.14</v>
      </c>
      <c r="G58" s="5">
        <v>160</v>
      </c>
      <c r="H58" s="6">
        <v>24.39</v>
      </c>
      <c r="I58" s="7">
        <v>131</v>
      </c>
      <c r="J58" s="8">
        <v>23.62</v>
      </c>
      <c r="K58" s="51">
        <f t="shared" si="0"/>
        <v>49.566294919454769</v>
      </c>
      <c r="L58" s="51">
        <f t="shared" si="1"/>
        <v>65.600656006560058</v>
      </c>
      <c r="M58" s="51">
        <f t="shared" si="2"/>
        <v>55.461473327688395</v>
      </c>
      <c r="N58" s="52">
        <f t="shared" si="3"/>
        <v>170.62842425370323</v>
      </c>
      <c r="O58" s="13">
        <f t="shared" si="4"/>
        <v>4.9566294919454768</v>
      </c>
      <c r="P58">
        <f t="shared" si="5"/>
        <v>29.244114002478309</v>
      </c>
      <c r="Q58" s="16">
        <f t="shared" si="6"/>
        <v>6.5600656006560065</v>
      </c>
      <c r="R58" s="4">
        <f t="shared" si="7"/>
        <v>47.444087344099252</v>
      </c>
      <c r="S58" s="13">
        <f t="shared" si="8"/>
        <v>5.5461473327688395</v>
      </c>
      <c r="T58">
        <f t="shared" si="9"/>
        <v>43.203683932800743</v>
      </c>
      <c r="U58" s="82">
        <f t="shared" si="10"/>
        <v>64</v>
      </c>
    </row>
    <row r="59" spans="1:21" ht="16.5" thickBot="1">
      <c r="A59">
        <v>55</v>
      </c>
      <c r="B59" s="75">
        <v>81</v>
      </c>
      <c r="C59" s="76" t="s">
        <v>100</v>
      </c>
      <c r="D59" s="77" t="s">
        <v>101</v>
      </c>
      <c r="E59" s="9">
        <v>100</v>
      </c>
      <c r="F59" s="10">
        <v>8.65</v>
      </c>
      <c r="G59" s="5">
        <v>170</v>
      </c>
      <c r="H59" s="6">
        <v>15.97</v>
      </c>
      <c r="I59" s="7">
        <v>139</v>
      </c>
      <c r="J59" s="8">
        <v>13.42</v>
      </c>
      <c r="K59" s="51">
        <f t="shared" si="0"/>
        <v>115.60693641618496</v>
      </c>
      <c r="L59" s="51">
        <f t="shared" si="1"/>
        <v>106.44959298685035</v>
      </c>
      <c r="M59" s="51">
        <f t="shared" si="2"/>
        <v>103.57675111773473</v>
      </c>
      <c r="N59" s="52">
        <f t="shared" si="3"/>
        <v>325.63328052077003</v>
      </c>
      <c r="O59" s="13">
        <f t="shared" si="4"/>
        <v>11.560693641618496</v>
      </c>
      <c r="P59">
        <f t="shared" si="5"/>
        <v>68.208092485549116</v>
      </c>
      <c r="Q59" s="16">
        <f t="shared" si="6"/>
        <v>10.644959298685034</v>
      </c>
      <c r="R59" s="4">
        <f t="shared" si="7"/>
        <v>76.9870927343608</v>
      </c>
      <c r="S59" s="13">
        <f t="shared" si="8"/>
        <v>10.357675111773473</v>
      </c>
      <c r="T59">
        <f t="shared" si="9"/>
        <v>80.684788008380309</v>
      </c>
      <c r="U59" s="82">
        <f t="shared" si="10"/>
        <v>18</v>
      </c>
    </row>
    <row r="60" spans="1:21" ht="16.5" thickBot="1">
      <c r="A60">
        <v>56</v>
      </c>
      <c r="B60" s="53">
        <v>82</v>
      </c>
      <c r="C60" s="57" t="s">
        <v>102</v>
      </c>
      <c r="D60" s="77" t="s">
        <v>101</v>
      </c>
      <c r="E60" s="9">
        <v>120</v>
      </c>
      <c r="F60" s="10">
        <v>9.2100000000000009</v>
      </c>
      <c r="G60" s="5">
        <v>155</v>
      </c>
      <c r="H60" s="6">
        <v>13.3</v>
      </c>
      <c r="I60" s="7">
        <v>114</v>
      </c>
      <c r="J60" s="8">
        <v>13.68</v>
      </c>
      <c r="K60" s="51">
        <f t="shared" si="0"/>
        <v>130.29315960912049</v>
      </c>
      <c r="L60" s="51">
        <f t="shared" si="1"/>
        <v>116.54135338345864</v>
      </c>
      <c r="M60" s="51">
        <f t="shared" si="2"/>
        <v>83.333333333333343</v>
      </c>
      <c r="N60" s="52">
        <f t="shared" si="3"/>
        <v>330.16784632591248</v>
      </c>
      <c r="O60" s="13">
        <f t="shared" si="4"/>
        <v>13.029315960912051</v>
      </c>
      <c r="P60">
        <f t="shared" si="5"/>
        <v>76.872964169381106</v>
      </c>
      <c r="Q60" s="16">
        <f t="shared" si="6"/>
        <v>11.654135338345863</v>
      </c>
      <c r="R60" s="4">
        <f t="shared" si="7"/>
        <v>84.285714285714278</v>
      </c>
      <c r="S60" s="13">
        <f t="shared" si="8"/>
        <v>8.3333333333333339</v>
      </c>
      <c r="T60">
        <f t="shared" si="9"/>
        <v>64.915458937198068</v>
      </c>
      <c r="U60" s="82">
        <f t="shared" si="10"/>
        <v>16</v>
      </c>
    </row>
    <row r="61" spans="1:21" ht="16.5" thickBot="1">
      <c r="A61">
        <v>57</v>
      </c>
      <c r="B61" s="72">
        <v>83</v>
      </c>
      <c r="C61" s="73" t="s">
        <v>103</v>
      </c>
      <c r="D61" s="77" t="s">
        <v>101</v>
      </c>
      <c r="E61" s="9">
        <v>120</v>
      </c>
      <c r="F61" s="10">
        <v>8.0399999999999991</v>
      </c>
      <c r="G61" s="5">
        <v>140</v>
      </c>
      <c r="H61" s="6">
        <v>11.4</v>
      </c>
      <c r="I61" s="7">
        <v>109</v>
      </c>
      <c r="J61" s="8">
        <v>11.17</v>
      </c>
      <c r="K61" s="51">
        <f t="shared" si="0"/>
        <v>149.25373134328362</v>
      </c>
      <c r="L61" s="51">
        <f t="shared" si="1"/>
        <v>122.80701754385964</v>
      </c>
      <c r="M61" s="51">
        <f t="shared" si="2"/>
        <v>97.582811101163841</v>
      </c>
      <c r="N61" s="52">
        <f t="shared" si="3"/>
        <v>369.64355998830712</v>
      </c>
      <c r="O61" s="13">
        <f t="shared" si="4"/>
        <v>14.92537313432836</v>
      </c>
      <c r="P61">
        <f t="shared" si="5"/>
        <v>88.059701492537329</v>
      </c>
      <c r="Q61" s="16">
        <f t="shared" si="6"/>
        <v>12.280701754385964</v>
      </c>
      <c r="R61" s="4">
        <f t="shared" si="7"/>
        <v>88.817204301075265</v>
      </c>
      <c r="S61" s="13">
        <f t="shared" si="8"/>
        <v>9.7582811101163838</v>
      </c>
      <c r="T61">
        <f t="shared" si="9"/>
        <v>76.015595604167487</v>
      </c>
      <c r="U61" s="82">
        <f t="shared" si="10"/>
        <v>8</v>
      </c>
    </row>
    <row r="62" spans="1:21" ht="16.5" thickBot="1">
      <c r="A62">
        <v>58</v>
      </c>
      <c r="B62" s="75">
        <v>19</v>
      </c>
      <c r="C62" s="76" t="s">
        <v>104</v>
      </c>
      <c r="D62" s="77" t="s">
        <v>105</v>
      </c>
      <c r="E62" s="9">
        <v>100</v>
      </c>
      <c r="F62" s="10">
        <v>10.81</v>
      </c>
      <c r="G62" s="5">
        <v>165</v>
      </c>
      <c r="H62" s="6">
        <v>15.93</v>
      </c>
      <c r="I62" s="7">
        <v>119</v>
      </c>
      <c r="J62" s="8">
        <v>15.77</v>
      </c>
      <c r="K62" s="51">
        <f t="shared" si="0"/>
        <v>92.506938020351527</v>
      </c>
      <c r="L62" s="51">
        <f t="shared" si="1"/>
        <v>103.57815442561206</v>
      </c>
      <c r="M62" s="51">
        <f t="shared" si="2"/>
        <v>75.459733671528227</v>
      </c>
      <c r="N62" s="52">
        <f t="shared" si="3"/>
        <v>271.54482611749182</v>
      </c>
      <c r="O62" s="13">
        <f t="shared" si="4"/>
        <v>9.250693802035153</v>
      </c>
      <c r="P62">
        <f t="shared" si="5"/>
        <v>54.579093432007397</v>
      </c>
      <c r="Q62" s="16">
        <f t="shared" si="6"/>
        <v>10.357815442561206</v>
      </c>
      <c r="R62" s="4">
        <f t="shared" si="7"/>
        <v>74.910394265232995</v>
      </c>
      <c r="S62" s="13">
        <f t="shared" si="8"/>
        <v>7.545973367152822</v>
      </c>
      <c r="T62">
        <f t="shared" si="9"/>
        <v>58.782038910791911</v>
      </c>
      <c r="U62" s="82">
        <f t="shared" si="10"/>
        <v>36</v>
      </c>
    </row>
    <row r="63" spans="1:21" ht="16.5" thickBot="1">
      <c r="A63">
        <v>59</v>
      </c>
      <c r="B63" s="53">
        <v>84</v>
      </c>
      <c r="C63" s="57" t="s">
        <v>106</v>
      </c>
      <c r="D63" s="77" t="s">
        <v>105</v>
      </c>
      <c r="E63" s="9">
        <v>100</v>
      </c>
      <c r="F63" s="10">
        <v>15.71</v>
      </c>
      <c r="G63" s="5">
        <v>95</v>
      </c>
      <c r="H63" s="6">
        <v>15.28</v>
      </c>
      <c r="I63" s="7">
        <v>121</v>
      </c>
      <c r="J63" s="8">
        <v>15.27</v>
      </c>
      <c r="K63" s="51">
        <f t="shared" si="0"/>
        <v>63.653723742838949</v>
      </c>
      <c r="L63" s="51">
        <f t="shared" si="1"/>
        <v>62.172774869109951</v>
      </c>
      <c r="M63" s="51">
        <f t="shared" si="2"/>
        <v>79.240340537000662</v>
      </c>
      <c r="N63" s="52">
        <f t="shared" si="3"/>
        <v>205.06683914894955</v>
      </c>
      <c r="O63" s="13">
        <f t="shared" si="4"/>
        <v>6.3653723742838952</v>
      </c>
      <c r="P63">
        <f t="shared" si="5"/>
        <v>37.555697008274976</v>
      </c>
      <c r="Q63" s="16">
        <f t="shared" si="6"/>
        <v>6.2172774869109952</v>
      </c>
      <c r="R63" s="4">
        <f t="shared" si="7"/>
        <v>44.964955244046621</v>
      </c>
      <c r="S63" s="13">
        <f t="shared" si="8"/>
        <v>7.9240340537000655</v>
      </c>
      <c r="T63">
        <f t="shared" si="9"/>
        <v>61.727076867591094</v>
      </c>
      <c r="U63" s="82">
        <f t="shared" si="10"/>
        <v>58</v>
      </c>
    </row>
    <row r="64" spans="1:21" ht="16.5" thickBot="1">
      <c r="A64">
        <v>60</v>
      </c>
      <c r="B64" s="72">
        <v>85</v>
      </c>
      <c r="C64" s="73" t="s">
        <v>107</v>
      </c>
      <c r="D64" s="77" t="s">
        <v>105</v>
      </c>
      <c r="E64" s="9">
        <v>120</v>
      </c>
      <c r="F64" s="10">
        <v>12.03</v>
      </c>
      <c r="G64" s="5">
        <v>90</v>
      </c>
      <c r="H64" s="6">
        <v>14.21</v>
      </c>
      <c r="I64" s="7">
        <v>111</v>
      </c>
      <c r="J64" s="8">
        <v>15.73</v>
      </c>
      <c r="K64" s="51">
        <f t="shared" si="0"/>
        <v>99.750623441396513</v>
      </c>
      <c r="L64" s="51">
        <f t="shared" si="1"/>
        <v>63.335679099225892</v>
      </c>
      <c r="M64" s="51">
        <f t="shared" si="2"/>
        <v>70.565797838525114</v>
      </c>
      <c r="N64" s="52">
        <f t="shared" si="3"/>
        <v>233.6521003791475</v>
      </c>
      <c r="O64" s="13">
        <f t="shared" si="4"/>
        <v>9.9750623441396513</v>
      </c>
      <c r="P64">
        <f t="shared" si="5"/>
        <v>58.852867830423939</v>
      </c>
      <c r="Q64" s="16">
        <f t="shared" si="6"/>
        <v>6.3335679099225892</v>
      </c>
      <c r="R64" s="4">
        <f t="shared" si="7"/>
        <v>45.805997593698208</v>
      </c>
      <c r="S64" s="13">
        <f t="shared" si="8"/>
        <v>7.0565797838525111</v>
      </c>
      <c r="T64">
        <f t="shared" si="9"/>
        <v>54.969733823488767</v>
      </c>
      <c r="U64" s="82">
        <f t="shared" si="10"/>
        <v>51</v>
      </c>
    </row>
    <row r="65" spans="1:21" ht="16.5" thickBot="1">
      <c r="A65">
        <v>61</v>
      </c>
      <c r="B65" s="53"/>
      <c r="C65" s="57"/>
      <c r="D65" s="54"/>
      <c r="E65" s="9">
        <v>1</v>
      </c>
      <c r="F65" s="10">
        <v>1</v>
      </c>
      <c r="G65" s="5">
        <v>1</v>
      </c>
      <c r="H65" s="6">
        <v>1</v>
      </c>
      <c r="I65" s="7">
        <v>1</v>
      </c>
      <c r="J65" s="8">
        <v>1</v>
      </c>
      <c r="K65" s="51">
        <f t="shared" si="0"/>
        <v>10</v>
      </c>
      <c r="L65" s="51">
        <f t="shared" si="1"/>
        <v>10</v>
      </c>
      <c r="M65" s="51">
        <f t="shared" si="2"/>
        <v>10</v>
      </c>
      <c r="N65" s="52">
        <f t="shared" si="3"/>
        <v>30</v>
      </c>
      <c r="O65" s="13">
        <f t="shared" si="4"/>
        <v>1</v>
      </c>
      <c r="P65">
        <f t="shared" si="5"/>
        <v>5.8999999999999995</v>
      </c>
      <c r="Q65" s="16">
        <f t="shared" si="6"/>
        <v>1</v>
      </c>
      <c r="R65" s="4">
        <f t="shared" si="7"/>
        <v>7.2322580645161292</v>
      </c>
      <c r="S65" s="13">
        <f t="shared" si="8"/>
        <v>1</v>
      </c>
      <c r="T65">
        <f t="shared" si="9"/>
        <v>7.7898550724637685</v>
      </c>
      <c r="U65" s="82">
        <f t="shared" si="10"/>
        <v>71</v>
      </c>
    </row>
    <row r="66" spans="1:21" ht="16.5" thickBot="1">
      <c r="A66">
        <v>62</v>
      </c>
      <c r="B66" s="53"/>
      <c r="C66" s="57"/>
      <c r="D66" s="54"/>
      <c r="E66" s="9">
        <v>1</v>
      </c>
      <c r="F66" s="10">
        <v>1</v>
      </c>
      <c r="G66" s="5">
        <v>1</v>
      </c>
      <c r="H66" s="6">
        <v>1</v>
      </c>
      <c r="I66" s="7">
        <v>1</v>
      </c>
      <c r="J66" s="8">
        <v>1</v>
      </c>
      <c r="K66" s="51">
        <f t="shared" si="0"/>
        <v>10</v>
      </c>
      <c r="L66" s="51">
        <f t="shared" si="1"/>
        <v>10</v>
      </c>
      <c r="M66" s="51">
        <f t="shared" si="2"/>
        <v>10</v>
      </c>
      <c r="N66" s="52">
        <f t="shared" si="3"/>
        <v>30</v>
      </c>
      <c r="O66" s="13">
        <f t="shared" si="4"/>
        <v>1</v>
      </c>
      <c r="P66">
        <f t="shared" si="5"/>
        <v>5.8999999999999995</v>
      </c>
      <c r="Q66" s="16">
        <f t="shared" si="6"/>
        <v>1</v>
      </c>
      <c r="R66" s="4">
        <f t="shared" si="7"/>
        <v>7.2322580645161292</v>
      </c>
      <c r="S66" s="13">
        <f t="shared" si="8"/>
        <v>1</v>
      </c>
      <c r="T66">
        <f t="shared" si="9"/>
        <v>7.7898550724637685</v>
      </c>
      <c r="U66" s="82">
        <f t="shared" si="10"/>
        <v>71</v>
      </c>
    </row>
    <row r="67" spans="1:21" ht="16.5" thickBot="1">
      <c r="A67">
        <v>63</v>
      </c>
      <c r="B67" s="72"/>
      <c r="C67" s="73"/>
      <c r="D67" s="74"/>
      <c r="E67" s="9">
        <v>1</v>
      </c>
      <c r="F67" s="10">
        <v>1</v>
      </c>
      <c r="G67" s="5">
        <v>1</v>
      </c>
      <c r="H67" s="6">
        <v>1</v>
      </c>
      <c r="I67" s="7">
        <v>1</v>
      </c>
      <c r="J67" s="8">
        <v>1</v>
      </c>
      <c r="K67" s="51">
        <f t="shared" si="0"/>
        <v>10</v>
      </c>
      <c r="L67" s="51">
        <f t="shared" si="1"/>
        <v>10</v>
      </c>
      <c r="M67" s="51">
        <f t="shared" si="2"/>
        <v>10</v>
      </c>
      <c r="N67" s="52">
        <f t="shared" si="3"/>
        <v>30</v>
      </c>
      <c r="O67" s="13">
        <f t="shared" si="4"/>
        <v>1</v>
      </c>
      <c r="P67">
        <f t="shared" si="5"/>
        <v>5.8999999999999995</v>
      </c>
      <c r="Q67" s="16">
        <f t="shared" si="6"/>
        <v>1</v>
      </c>
      <c r="R67" s="4">
        <f t="shared" si="7"/>
        <v>7.2322580645161292</v>
      </c>
      <c r="S67" s="13">
        <f t="shared" si="8"/>
        <v>1</v>
      </c>
      <c r="T67">
        <f t="shared" si="9"/>
        <v>7.7898550724637685</v>
      </c>
      <c r="U67" s="82">
        <f t="shared" si="10"/>
        <v>71</v>
      </c>
    </row>
    <row r="68" spans="1:21" ht="16.5" thickBot="1">
      <c r="A68">
        <v>64</v>
      </c>
      <c r="B68" s="53">
        <v>9</v>
      </c>
      <c r="C68" s="57" t="s">
        <v>34</v>
      </c>
      <c r="D68" s="54" t="s">
        <v>35</v>
      </c>
      <c r="E68" s="9">
        <v>60</v>
      </c>
      <c r="F68" s="10">
        <v>8.5299999999999994</v>
      </c>
      <c r="G68" s="5">
        <v>125</v>
      </c>
      <c r="H68" s="6">
        <v>13.61</v>
      </c>
      <c r="I68" s="7">
        <v>115</v>
      </c>
      <c r="J68" s="8">
        <v>12.54</v>
      </c>
      <c r="K68" s="51">
        <f t="shared" si="0"/>
        <v>70.33997655334116</v>
      </c>
      <c r="L68" s="51">
        <f t="shared" si="1"/>
        <v>91.84423218221896</v>
      </c>
      <c r="M68" s="51">
        <f t="shared" si="2"/>
        <v>91.706539074960148</v>
      </c>
      <c r="N68" s="52">
        <f t="shared" si="3"/>
        <v>253.89074781052025</v>
      </c>
      <c r="O68" s="13">
        <f t="shared" si="4"/>
        <v>7.0339976553341153</v>
      </c>
      <c r="P68">
        <f t="shared" si="5"/>
        <v>41.500586166471273</v>
      </c>
      <c r="Q68" s="16">
        <f t="shared" si="6"/>
        <v>9.1844232182218963</v>
      </c>
      <c r="R68" s="4">
        <f t="shared" si="7"/>
        <v>66.424118887914503</v>
      </c>
      <c r="S68" s="13">
        <f t="shared" si="8"/>
        <v>9.1706539074960141</v>
      </c>
      <c r="T68">
        <f t="shared" si="9"/>
        <v>71.438064859117503</v>
      </c>
      <c r="U68" s="82">
        <f t="shared" si="10"/>
        <v>43</v>
      </c>
    </row>
    <row r="69" spans="1:21" ht="16.5" thickBot="1">
      <c r="A69">
        <v>65</v>
      </c>
      <c r="B69" s="53">
        <v>23</v>
      </c>
      <c r="C69" s="57" t="s">
        <v>137</v>
      </c>
      <c r="D69" s="54" t="s">
        <v>49</v>
      </c>
      <c r="E69" s="9">
        <v>120</v>
      </c>
      <c r="F69" s="10">
        <v>11.08</v>
      </c>
      <c r="G69" s="5">
        <v>110</v>
      </c>
      <c r="H69" s="6">
        <v>17.38</v>
      </c>
      <c r="I69" s="7">
        <v>109</v>
      </c>
      <c r="J69" s="8">
        <v>29.76</v>
      </c>
      <c r="K69" s="51">
        <f t="shared" si="0"/>
        <v>108.30324909747291</v>
      </c>
      <c r="L69" s="51">
        <f t="shared" si="1"/>
        <v>63.291139240506325</v>
      </c>
      <c r="M69" s="51">
        <f t="shared" si="2"/>
        <v>36.626344086021504</v>
      </c>
      <c r="N69" s="52">
        <f t="shared" si="3"/>
        <v>208.22073242400074</v>
      </c>
      <c r="O69" s="13">
        <f t="shared" si="4"/>
        <v>10.830324909747292</v>
      </c>
      <c r="P69">
        <f t="shared" si="5"/>
        <v>63.898916967509017</v>
      </c>
      <c r="Q69" s="16">
        <f t="shared" si="6"/>
        <v>6.3291139240506329</v>
      </c>
      <c r="R69" s="4">
        <f t="shared" si="7"/>
        <v>45.773785218456517</v>
      </c>
      <c r="S69" s="13">
        <f t="shared" si="8"/>
        <v>3.6626344086021505</v>
      </c>
      <c r="T69">
        <f t="shared" si="9"/>
        <v>28.531391226429797</v>
      </c>
      <c r="U69" s="82">
        <f t="shared" si="10"/>
        <v>57</v>
      </c>
    </row>
    <row r="70" spans="1:21" ht="16.5" thickBot="1">
      <c r="A70">
        <v>66</v>
      </c>
      <c r="B70" s="72">
        <v>40</v>
      </c>
      <c r="C70" s="73" t="s">
        <v>108</v>
      </c>
      <c r="D70" s="74" t="s">
        <v>57</v>
      </c>
      <c r="E70" s="9">
        <v>80</v>
      </c>
      <c r="F70" s="10">
        <v>11.22</v>
      </c>
      <c r="G70" s="5">
        <v>130</v>
      </c>
      <c r="H70" s="6">
        <v>14.78</v>
      </c>
      <c r="I70" s="7">
        <v>128</v>
      </c>
      <c r="J70" s="8">
        <v>18.489999999999998</v>
      </c>
      <c r="K70" s="51">
        <f t="shared" ref="K70:K104" si="11">SUM(O70*10)</f>
        <v>71.301247771836003</v>
      </c>
      <c r="L70" s="51">
        <f t="shared" ref="L70:L104" si="12">SUM(Q70*10)</f>
        <v>87.956698240866032</v>
      </c>
      <c r="M70" s="51">
        <f t="shared" ref="M70:M104" si="13">SUM(S70*10)</f>
        <v>69.226608977825862</v>
      </c>
      <c r="N70" s="52">
        <f t="shared" ref="N70:N104" si="14">SUM(K70+L70+M70)</f>
        <v>228.4845549905279</v>
      </c>
      <c r="O70" s="13">
        <f t="shared" ref="O70:O104" si="15">SUM(E70/F70)</f>
        <v>7.1301247771836005</v>
      </c>
      <c r="P70">
        <f t="shared" ref="P70:P104" si="16">SUM(O70*100/$F$2)</f>
        <v>42.067736185383239</v>
      </c>
      <c r="Q70" s="16">
        <f t="shared" ref="Q70:Q104" si="17">SUM(G70/H70)</f>
        <v>8.7956698240866036</v>
      </c>
      <c r="R70" s="4">
        <f t="shared" ref="R70:R104" si="18">SUM(Q70*100/$H$2)</f>
        <v>63.612554018071506</v>
      </c>
      <c r="S70" s="13">
        <f t="shared" ref="S70:S104" si="19">SUM(I70/J70)</f>
        <v>6.9226608977825856</v>
      </c>
      <c r="T70">
        <f t="shared" ref="T70:T104" si="20">SUM(S70*100/$J$2)</f>
        <v>53.926525109538261</v>
      </c>
      <c r="U70" s="82">
        <f t="shared" ref="U70:U104" si="21">(RANK(N70,$N$5:$N$104))</f>
        <v>53</v>
      </c>
    </row>
    <row r="71" spans="1:21" ht="16.5" thickBot="1">
      <c r="A71">
        <v>67</v>
      </c>
      <c r="B71" s="75">
        <v>44</v>
      </c>
      <c r="C71" s="76" t="s">
        <v>109</v>
      </c>
      <c r="D71" s="77" t="s">
        <v>61</v>
      </c>
      <c r="E71" s="9">
        <v>120</v>
      </c>
      <c r="F71" s="10">
        <v>12</v>
      </c>
      <c r="G71" s="5">
        <v>145</v>
      </c>
      <c r="H71" s="6">
        <v>21.5</v>
      </c>
      <c r="I71" s="7">
        <v>135</v>
      </c>
      <c r="J71" s="8">
        <v>19.11</v>
      </c>
      <c r="K71" s="51">
        <f t="shared" si="11"/>
        <v>100</v>
      </c>
      <c r="L71" s="51">
        <f t="shared" si="12"/>
        <v>67.441860465116278</v>
      </c>
      <c r="M71" s="51">
        <f t="shared" si="13"/>
        <v>70.64364207221351</v>
      </c>
      <c r="N71" s="52">
        <f t="shared" si="14"/>
        <v>238.0855025373298</v>
      </c>
      <c r="O71" s="13">
        <f t="shared" si="15"/>
        <v>10</v>
      </c>
      <c r="P71">
        <f t="shared" si="16"/>
        <v>58.999999999999993</v>
      </c>
      <c r="Q71" s="16">
        <f t="shared" si="17"/>
        <v>6.7441860465116283</v>
      </c>
      <c r="R71" s="4">
        <f t="shared" si="18"/>
        <v>48.775693923480873</v>
      </c>
      <c r="S71" s="13">
        <f t="shared" si="19"/>
        <v>7.0643642072213506</v>
      </c>
      <c r="T71">
        <f t="shared" si="20"/>
        <v>55.030373353354726</v>
      </c>
      <c r="U71" s="82">
        <f t="shared" si="21"/>
        <v>50</v>
      </c>
    </row>
    <row r="72" spans="1:21" ht="16.5" thickBot="1">
      <c r="A72">
        <v>68</v>
      </c>
      <c r="B72" s="53">
        <v>45</v>
      </c>
      <c r="C72" s="57" t="s">
        <v>110</v>
      </c>
      <c r="D72" s="54" t="s">
        <v>61</v>
      </c>
      <c r="E72" s="9">
        <v>80</v>
      </c>
      <c r="F72" s="10">
        <v>15.88</v>
      </c>
      <c r="G72" s="5">
        <v>165</v>
      </c>
      <c r="H72" s="6">
        <v>24.62</v>
      </c>
      <c r="I72" s="7">
        <v>136</v>
      </c>
      <c r="J72" s="8">
        <v>29.14</v>
      </c>
      <c r="K72" s="51">
        <f t="shared" si="11"/>
        <v>50.377833753148607</v>
      </c>
      <c r="L72" s="51">
        <f t="shared" si="12"/>
        <v>67.01868399675061</v>
      </c>
      <c r="M72" s="51">
        <f t="shared" si="13"/>
        <v>46.671242278654773</v>
      </c>
      <c r="N72" s="52">
        <f t="shared" si="14"/>
        <v>164.06776002855401</v>
      </c>
      <c r="O72" s="13">
        <f t="shared" si="15"/>
        <v>5.0377833753148611</v>
      </c>
      <c r="P72">
        <f t="shared" si="16"/>
        <v>29.722921914357677</v>
      </c>
      <c r="Q72" s="16">
        <f t="shared" si="17"/>
        <v>6.7018683996750603</v>
      </c>
      <c r="R72" s="4">
        <f t="shared" si="18"/>
        <v>48.469641780875762</v>
      </c>
      <c r="S72" s="13">
        <f t="shared" si="19"/>
        <v>4.667124227865477</v>
      </c>
      <c r="T72">
        <f t="shared" si="20"/>
        <v>36.356221340256432</v>
      </c>
      <c r="U72" s="82">
        <f t="shared" si="21"/>
        <v>65</v>
      </c>
    </row>
    <row r="73" spans="1:21" ht="16.5" thickBot="1">
      <c r="A73">
        <v>69</v>
      </c>
      <c r="B73" s="72">
        <v>58</v>
      </c>
      <c r="C73" s="73" t="s">
        <v>111</v>
      </c>
      <c r="D73" s="74" t="s">
        <v>77</v>
      </c>
      <c r="E73" s="9">
        <v>120</v>
      </c>
      <c r="F73" s="10">
        <v>10.62</v>
      </c>
      <c r="G73" s="5">
        <v>100</v>
      </c>
      <c r="H73" s="6">
        <v>14.39</v>
      </c>
      <c r="I73" s="7">
        <v>124</v>
      </c>
      <c r="J73" s="8">
        <v>18.02</v>
      </c>
      <c r="K73" s="51">
        <f t="shared" si="11"/>
        <v>112.99435028248588</v>
      </c>
      <c r="L73" s="51">
        <f t="shared" si="12"/>
        <v>69.492703266157051</v>
      </c>
      <c r="M73" s="51">
        <f t="shared" si="13"/>
        <v>68.812430632630409</v>
      </c>
      <c r="N73" s="52">
        <f t="shared" si="14"/>
        <v>251.29948418127333</v>
      </c>
      <c r="O73" s="13">
        <f t="shared" si="15"/>
        <v>11.299435028248588</v>
      </c>
      <c r="P73">
        <f t="shared" si="16"/>
        <v>66.666666666666671</v>
      </c>
      <c r="Q73" s="16">
        <f t="shared" si="17"/>
        <v>6.9492703266157054</v>
      </c>
      <c r="R73" s="4">
        <f t="shared" si="18"/>
        <v>50.258916362169074</v>
      </c>
      <c r="S73" s="13">
        <f t="shared" si="19"/>
        <v>6.8812430632630415</v>
      </c>
      <c r="T73">
        <f t="shared" si="20"/>
        <v>53.603886181215721</v>
      </c>
      <c r="U73" s="82">
        <f t="shared" si="21"/>
        <v>45</v>
      </c>
    </row>
    <row r="74" spans="1:21" ht="16.5" thickBot="1">
      <c r="A74">
        <v>70</v>
      </c>
      <c r="B74" s="75">
        <v>62</v>
      </c>
      <c r="C74" s="76" t="s">
        <v>112</v>
      </c>
      <c r="D74" s="77" t="s">
        <v>81</v>
      </c>
      <c r="E74" s="9">
        <v>120</v>
      </c>
      <c r="F74" s="10">
        <v>13.7</v>
      </c>
      <c r="G74" s="5">
        <v>15</v>
      </c>
      <c r="H74" s="6">
        <v>13.65</v>
      </c>
      <c r="I74" s="7">
        <v>142</v>
      </c>
      <c r="J74" s="8">
        <v>16.829999999999998</v>
      </c>
      <c r="K74" s="51">
        <f t="shared" si="11"/>
        <v>87.591240875912405</v>
      </c>
      <c r="L74" s="51">
        <f t="shared" si="12"/>
        <v>10.989010989010987</v>
      </c>
      <c r="M74" s="51">
        <f t="shared" si="13"/>
        <v>84.373143196672629</v>
      </c>
      <c r="N74" s="52">
        <f t="shared" si="14"/>
        <v>182.95339506159604</v>
      </c>
      <c r="O74" s="13">
        <f t="shared" si="15"/>
        <v>8.7591240875912408</v>
      </c>
      <c r="P74">
        <f t="shared" si="16"/>
        <v>51.678832116788321</v>
      </c>
      <c r="Q74" s="16">
        <f t="shared" si="17"/>
        <v>1.0989010989010988</v>
      </c>
      <c r="R74" s="4">
        <f t="shared" si="18"/>
        <v>7.9475363346331092</v>
      </c>
      <c r="S74" s="13">
        <f t="shared" si="19"/>
        <v>8.4373143196672622</v>
      </c>
      <c r="T74">
        <f t="shared" si="20"/>
        <v>65.725455751031205</v>
      </c>
      <c r="U74" s="82">
        <f t="shared" si="21"/>
        <v>60</v>
      </c>
    </row>
    <row r="75" spans="1:21" ht="16.5" thickBot="1">
      <c r="A75">
        <v>71</v>
      </c>
      <c r="B75" s="53">
        <v>63</v>
      </c>
      <c r="C75" s="57" t="s">
        <v>113</v>
      </c>
      <c r="D75" s="54" t="s">
        <v>81</v>
      </c>
      <c r="E75" s="9">
        <v>0</v>
      </c>
      <c r="F75" s="10">
        <v>19.39</v>
      </c>
      <c r="G75" s="5">
        <v>90</v>
      </c>
      <c r="H75" s="6">
        <v>16.149999999999999</v>
      </c>
      <c r="I75" s="7">
        <v>132</v>
      </c>
      <c r="J75" s="8">
        <v>17.37</v>
      </c>
      <c r="K75" s="51">
        <f t="shared" si="11"/>
        <v>0</v>
      </c>
      <c r="L75" s="51">
        <f t="shared" si="12"/>
        <v>55.727554179566567</v>
      </c>
      <c r="M75" s="51">
        <f t="shared" si="13"/>
        <v>75.993091537132983</v>
      </c>
      <c r="N75" s="52">
        <f t="shared" si="14"/>
        <v>131.72064571669955</v>
      </c>
      <c r="O75" s="13">
        <f t="shared" si="15"/>
        <v>0</v>
      </c>
      <c r="P75">
        <f t="shared" si="16"/>
        <v>0</v>
      </c>
      <c r="Q75" s="16">
        <f t="shared" si="17"/>
        <v>5.5727554179566567</v>
      </c>
      <c r="R75" s="4">
        <f t="shared" si="18"/>
        <v>40.303605313092987</v>
      </c>
      <c r="S75" s="13">
        <f t="shared" si="19"/>
        <v>7.599309153713298</v>
      </c>
      <c r="T75">
        <f t="shared" si="20"/>
        <v>59.19751695827388</v>
      </c>
      <c r="U75" s="82">
        <f t="shared" si="21"/>
        <v>70</v>
      </c>
    </row>
    <row r="76" spans="1:21" ht="16.5" thickBot="1">
      <c r="A76">
        <v>72</v>
      </c>
      <c r="B76" s="72">
        <v>67</v>
      </c>
      <c r="C76" s="73" t="s">
        <v>114</v>
      </c>
      <c r="D76" s="74" t="s">
        <v>85</v>
      </c>
      <c r="E76" s="9">
        <v>100</v>
      </c>
      <c r="F76" s="10">
        <v>9.8000000000000007</v>
      </c>
      <c r="G76" s="5">
        <v>140</v>
      </c>
      <c r="H76" s="6">
        <v>14.34</v>
      </c>
      <c r="I76" s="7">
        <v>131</v>
      </c>
      <c r="J76" s="8">
        <v>14.25</v>
      </c>
      <c r="K76" s="51">
        <f t="shared" si="11"/>
        <v>102.0408163265306</v>
      </c>
      <c r="L76" s="51">
        <f t="shared" si="12"/>
        <v>97.629009762900978</v>
      </c>
      <c r="M76" s="51">
        <f t="shared" si="13"/>
        <v>91.929824561403507</v>
      </c>
      <c r="N76" s="52">
        <f t="shared" si="14"/>
        <v>291.59965065083509</v>
      </c>
      <c r="O76" s="13">
        <f t="shared" si="15"/>
        <v>10.204081632653061</v>
      </c>
      <c r="P76">
        <f t="shared" si="16"/>
        <v>60.204081632653057</v>
      </c>
      <c r="Q76" s="16">
        <f t="shared" si="17"/>
        <v>9.7629009762900978</v>
      </c>
      <c r="R76" s="4">
        <f t="shared" si="18"/>
        <v>70.607819318846452</v>
      </c>
      <c r="S76" s="13">
        <f t="shared" si="19"/>
        <v>9.192982456140351</v>
      </c>
      <c r="T76">
        <f t="shared" si="20"/>
        <v>71.61200101703534</v>
      </c>
      <c r="U76" s="82">
        <f t="shared" si="21"/>
        <v>27</v>
      </c>
    </row>
    <row r="77" spans="1:21" ht="16.5" thickBot="1">
      <c r="A77">
        <v>73</v>
      </c>
      <c r="B77" s="75">
        <v>68</v>
      </c>
      <c r="C77" s="76" t="s">
        <v>115</v>
      </c>
      <c r="D77" s="77" t="s">
        <v>85</v>
      </c>
      <c r="E77" s="9">
        <v>120</v>
      </c>
      <c r="F77" s="10">
        <v>11.67</v>
      </c>
      <c r="G77" s="5">
        <v>125</v>
      </c>
      <c r="H77" s="6">
        <v>15.52</v>
      </c>
      <c r="I77" s="7">
        <v>121</v>
      </c>
      <c r="J77" s="8">
        <v>19.97</v>
      </c>
      <c r="K77" s="51">
        <f t="shared" si="11"/>
        <v>102.82776349614396</v>
      </c>
      <c r="L77" s="51">
        <f t="shared" si="12"/>
        <v>80.541237113402076</v>
      </c>
      <c r="M77" s="51">
        <f t="shared" si="13"/>
        <v>60.590886329494246</v>
      </c>
      <c r="N77" s="52">
        <f t="shared" si="14"/>
        <v>243.9598869390403</v>
      </c>
      <c r="O77" s="13">
        <f t="shared" si="15"/>
        <v>10.282776349614396</v>
      </c>
      <c r="P77">
        <f t="shared" si="16"/>
        <v>60.668380462724933</v>
      </c>
      <c r="Q77" s="16">
        <f t="shared" si="17"/>
        <v>8.0541237113402069</v>
      </c>
      <c r="R77" s="4">
        <f t="shared" si="18"/>
        <v>58.249501163950789</v>
      </c>
      <c r="S77" s="13">
        <f t="shared" si="19"/>
        <v>6.0590886329494245</v>
      </c>
      <c r="T77">
        <f t="shared" si="20"/>
        <v>47.199422321888633</v>
      </c>
      <c r="U77" s="82">
        <f t="shared" si="21"/>
        <v>48</v>
      </c>
    </row>
    <row r="78" spans="1:21" ht="16.5" thickBot="1">
      <c r="A78">
        <v>74</v>
      </c>
      <c r="B78" s="53"/>
      <c r="C78" s="57"/>
      <c r="D78" s="54"/>
      <c r="E78" s="9">
        <v>1</v>
      </c>
      <c r="F78" s="10">
        <v>1</v>
      </c>
      <c r="G78" s="5">
        <v>1</v>
      </c>
      <c r="H78" s="6">
        <v>1</v>
      </c>
      <c r="I78" s="7">
        <v>1</v>
      </c>
      <c r="J78" s="8">
        <v>1</v>
      </c>
      <c r="K78" s="51">
        <f t="shared" si="11"/>
        <v>10</v>
      </c>
      <c r="L78" s="51">
        <f t="shared" si="12"/>
        <v>10</v>
      </c>
      <c r="M78" s="51">
        <f t="shared" si="13"/>
        <v>10</v>
      </c>
      <c r="N78" s="52">
        <f t="shared" si="14"/>
        <v>30</v>
      </c>
      <c r="O78" s="13">
        <f t="shared" si="15"/>
        <v>1</v>
      </c>
      <c r="P78">
        <f t="shared" si="16"/>
        <v>5.8999999999999995</v>
      </c>
      <c r="Q78" s="16">
        <f t="shared" si="17"/>
        <v>1</v>
      </c>
      <c r="R78" s="4">
        <f t="shared" si="18"/>
        <v>7.2322580645161292</v>
      </c>
      <c r="S78" s="13">
        <f t="shared" si="19"/>
        <v>1</v>
      </c>
      <c r="T78">
        <f t="shared" si="20"/>
        <v>7.7898550724637685</v>
      </c>
      <c r="U78" s="82">
        <f t="shared" si="21"/>
        <v>71</v>
      </c>
    </row>
    <row r="79" spans="1:21" ht="16.5" thickBot="1">
      <c r="A79">
        <v>75</v>
      </c>
      <c r="B79" s="72"/>
      <c r="C79" s="73"/>
      <c r="D79" s="74"/>
      <c r="E79" s="9">
        <v>1</v>
      </c>
      <c r="F79" s="10">
        <v>1</v>
      </c>
      <c r="G79" s="5">
        <v>1</v>
      </c>
      <c r="H79" s="6">
        <v>1</v>
      </c>
      <c r="I79" s="7">
        <v>1</v>
      </c>
      <c r="J79" s="8">
        <v>1</v>
      </c>
      <c r="K79" s="51">
        <f t="shared" si="11"/>
        <v>10</v>
      </c>
      <c r="L79" s="51">
        <f t="shared" si="12"/>
        <v>10</v>
      </c>
      <c r="M79" s="51">
        <f t="shared" si="13"/>
        <v>10</v>
      </c>
      <c r="N79" s="52">
        <f t="shared" si="14"/>
        <v>30</v>
      </c>
      <c r="O79" s="13">
        <f t="shared" si="15"/>
        <v>1</v>
      </c>
      <c r="P79">
        <f t="shared" si="16"/>
        <v>5.8999999999999995</v>
      </c>
      <c r="Q79" s="16">
        <f t="shared" si="17"/>
        <v>1</v>
      </c>
      <c r="R79" s="4">
        <f t="shared" si="18"/>
        <v>7.2322580645161292</v>
      </c>
      <c r="S79" s="13">
        <f t="shared" si="19"/>
        <v>1</v>
      </c>
      <c r="T79">
        <f t="shared" si="20"/>
        <v>7.7898550724637685</v>
      </c>
      <c r="U79" s="82">
        <f t="shared" si="21"/>
        <v>71</v>
      </c>
    </row>
    <row r="80" spans="1:21" ht="16.5" thickBot="1">
      <c r="A80">
        <v>76</v>
      </c>
      <c r="B80" s="75"/>
      <c r="C80" s="76"/>
      <c r="D80" s="77"/>
      <c r="E80" s="9">
        <v>1</v>
      </c>
      <c r="F80" s="10">
        <v>1</v>
      </c>
      <c r="G80" s="5">
        <v>1</v>
      </c>
      <c r="H80" s="6">
        <v>1</v>
      </c>
      <c r="I80" s="7">
        <v>1</v>
      </c>
      <c r="J80" s="8">
        <v>1</v>
      </c>
      <c r="K80" s="51">
        <f t="shared" si="11"/>
        <v>10</v>
      </c>
      <c r="L80" s="51">
        <f t="shared" si="12"/>
        <v>10</v>
      </c>
      <c r="M80" s="51">
        <f t="shared" si="13"/>
        <v>10</v>
      </c>
      <c r="N80" s="52">
        <f t="shared" si="14"/>
        <v>30</v>
      </c>
      <c r="O80" s="13">
        <f t="shared" si="15"/>
        <v>1</v>
      </c>
      <c r="P80">
        <f t="shared" si="16"/>
        <v>5.8999999999999995</v>
      </c>
      <c r="Q80" s="16">
        <f t="shared" si="17"/>
        <v>1</v>
      </c>
      <c r="R80" s="4">
        <f t="shared" si="18"/>
        <v>7.2322580645161292</v>
      </c>
      <c r="S80" s="13">
        <f t="shared" si="19"/>
        <v>1</v>
      </c>
      <c r="T80">
        <f t="shared" si="20"/>
        <v>7.7898550724637685</v>
      </c>
      <c r="U80" s="82">
        <f t="shared" si="21"/>
        <v>71</v>
      </c>
    </row>
    <row r="81" spans="1:21" ht="16.5" thickBot="1">
      <c r="A81">
        <v>77</v>
      </c>
      <c r="B81" s="53"/>
      <c r="C81" s="57"/>
      <c r="D81" s="54"/>
      <c r="E81" s="9">
        <v>1</v>
      </c>
      <c r="F81" s="10">
        <v>1</v>
      </c>
      <c r="G81" s="5">
        <v>1</v>
      </c>
      <c r="H81" s="6">
        <v>1</v>
      </c>
      <c r="I81" s="7">
        <v>1</v>
      </c>
      <c r="J81" s="8">
        <v>1</v>
      </c>
      <c r="K81" s="51">
        <f t="shared" si="11"/>
        <v>10</v>
      </c>
      <c r="L81" s="51">
        <f t="shared" si="12"/>
        <v>10</v>
      </c>
      <c r="M81" s="51">
        <f t="shared" si="13"/>
        <v>10</v>
      </c>
      <c r="N81" s="52">
        <f t="shared" si="14"/>
        <v>30</v>
      </c>
      <c r="O81" s="13">
        <f t="shared" si="15"/>
        <v>1</v>
      </c>
      <c r="P81">
        <f t="shared" si="16"/>
        <v>5.8999999999999995</v>
      </c>
      <c r="Q81" s="16">
        <f t="shared" si="17"/>
        <v>1</v>
      </c>
      <c r="R81" s="4">
        <f t="shared" si="18"/>
        <v>7.2322580645161292</v>
      </c>
      <c r="S81" s="13">
        <f t="shared" si="19"/>
        <v>1</v>
      </c>
      <c r="T81">
        <f t="shared" si="20"/>
        <v>7.7898550724637685</v>
      </c>
      <c r="U81" s="82">
        <f t="shared" si="21"/>
        <v>71</v>
      </c>
    </row>
    <row r="82" spans="1:21" ht="16.5" thickBot="1">
      <c r="A82">
        <v>78</v>
      </c>
      <c r="B82" s="72"/>
      <c r="C82" s="73"/>
      <c r="D82" s="74"/>
      <c r="E82" s="9">
        <v>1</v>
      </c>
      <c r="F82" s="10">
        <v>1</v>
      </c>
      <c r="G82" s="5">
        <v>1</v>
      </c>
      <c r="H82" s="6">
        <v>1</v>
      </c>
      <c r="I82" s="7">
        <v>1</v>
      </c>
      <c r="J82" s="8">
        <v>1</v>
      </c>
      <c r="K82" s="51">
        <f t="shared" si="11"/>
        <v>10</v>
      </c>
      <c r="L82" s="51">
        <f t="shared" si="12"/>
        <v>10</v>
      </c>
      <c r="M82" s="51">
        <f t="shared" si="13"/>
        <v>10</v>
      </c>
      <c r="N82" s="52">
        <f t="shared" si="14"/>
        <v>30</v>
      </c>
      <c r="O82" s="13">
        <f t="shared" si="15"/>
        <v>1</v>
      </c>
      <c r="P82">
        <f t="shared" si="16"/>
        <v>5.8999999999999995</v>
      </c>
      <c r="Q82" s="16">
        <f t="shared" si="17"/>
        <v>1</v>
      </c>
      <c r="R82" s="4">
        <f t="shared" si="18"/>
        <v>7.2322580645161292</v>
      </c>
      <c r="S82" s="13">
        <f t="shared" si="19"/>
        <v>1</v>
      </c>
      <c r="T82">
        <f t="shared" si="20"/>
        <v>7.7898550724637685</v>
      </c>
      <c r="U82" s="82">
        <f t="shared" si="21"/>
        <v>71</v>
      </c>
    </row>
    <row r="83" spans="1:21" ht="16.5" thickBot="1">
      <c r="A83">
        <v>79</v>
      </c>
      <c r="B83" s="75"/>
      <c r="C83" s="76"/>
      <c r="D83" s="77"/>
      <c r="E83" s="9">
        <v>1</v>
      </c>
      <c r="F83" s="10">
        <v>1</v>
      </c>
      <c r="G83" s="5">
        <v>1</v>
      </c>
      <c r="H83" s="6">
        <v>1</v>
      </c>
      <c r="I83" s="7">
        <v>1</v>
      </c>
      <c r="J83" s="8">
        <v>1</v>
      </c>
      <c r="K83" s="51">
        <f t="shared" si="11"/>
        <v>10</v>
      </c>
      <c r="L83" s="51">
        <f t="shared" si="12"/>
        <v>10</v>
      </c>
      <c r="M83" s="51">
        <f t="shared" si="13"/>
        <v>10</v>
      </c>
      <c r="N83" s="52">
        <f t="shared" si="14"/>
        <v>30</v>
      </c>
      <c r="O83" s="13">
        <f t="shared" si="15"/>
        <v>1</v>
      </c>
      <c r="P83">
        <f t="shared" si="16"/>
        <v>5.8999999999999995</v>
      </c>
      <c r="Q83" s="16">
        <f t="shared" si="17"/>
        <v>1</v>
      </c>
      <c r="R83" s="4">
        <f t="shared" si="18"/>
        <v>7.2322580645161292</v>
      </c>
      <c r="S83" s="13">
        <f t="shared" si="19"/>
        <v>1</v>
      </c>
      <c r="T83">
        <f t="shared" si="20"/>
        <v>7.7898550724637685</v>
      </c>
      <c r="U83" s="82">
        <f t="shared" si="21"/>
        <v>71</v>
      </c>
    </row>
    <row r="84" spans="1:21" ht="16.5" thickBot="1">
      <c r="A84">
        <v>80</v>
      </c>
      <c r="B84" s="53"/>
      <c r="C84" s="57"/>
      <c r="D84" s="54"/>
      <c r="E84" s="9">
        <v>1</v>
      </c>
      <c r="F84" s="10">
        <v>1</v>
      </c>
      <c r="G84" s="5">
        <v>1</v>
      </c>
      <c r="H84" s="6">
        <v>1</v>
      </c>
      <c r="I84" s="7">
        <v>1</v>
      </c>
      <c r="J84" s="8">
        <v>1</v>
      </c>
      <c r="K84" s="51">
        <f t="shared" si="11"/>
        <v>10</v>
      </c>
      <c r="L84" s="51">
        <f t="shared" si="12"/>
        <v>10</v>
      </c>
      <c r="M84" s="51">
        <f t="shared" si="13"/>
        <v>10</v>
      </c>
      <c r="N84" s="52">
        <f t="shared" si="14"/>
        <v>30</v>
      </c>
      <c r="O84" s="13">
        <f t="shared" si="15"/>
        <v>1</v>
      </c>
      <c r="P84">
        <f t="shared" si="16"/>
        <v>5.8999999999999995</v>
      </c>
      <c r="Q84" s="16">
        <f t="shared" si="17"/>
        <v>1</v>
      </c>
      <c r="R84" s="4">
        <f t="shared" si="18"/>
        <v>7.2322580645161292</v>
      </c>
      <c r="S84" s="13">
        <f t="shared" si="19"/>
        <v>1</v>
      </c>
      <c r="T84">
        <f t="shared" si="20"/>
        <v>7.7898550724637685</v>
      </c>
      <c r="U84" s="82">
        <f t="shared" si="21"/>
        <v>71</v>
      </c>
    </row>
    <row r="85" spans="1:21" ht="16.5" thickBot="1">
      <c r="A85">
        <v>81</v>
      </c>
      <c r="B85" s="72"/>
      <c r="C85" s="73"/>
      <c r="D85" s="74"/>
      <c r="E85" s="9">
        <v>1</v>
      </c>
      <c r="F85" s="10">
        <v>1</v>
      </c>
      <c r="G85" s="5">
        <v>1</v>
      </c>
      <c r="H85" s="6">
        <v>1</v>
      </c>
      <c r="I85" s="7">
        <v>1</v>
      </c>
      <c r="J85" s="8">
        <v>1</v>
      </c>
      <c r="K85" s="51">
        <f t="shared" si="11"/>
        <v>10</v>
      </c>
      <c r="L85" s="51">
        <f t="shared" si="12"/>
        <v>10</v>
      </c>
      <c r="M85" s="51">
        <f t="shared" si="13"/>
        <v>10</v>
      </c>
      <c r="N85" s="52">
        <f t="shared" si="14"/>
        <v>30</v>
      </c>
      <c r="O85" s="13">
        <f t="shared" si="15"/>
        <v>1</v>
      </c>
      <c r="P85">
        <f t="shared" si="16"/>
        <v>5.8999999999999995</v>
      </c>
      <c r="Q85" s="16">
        <f t="shared" si="17"/>
        <v>1</v>
      </c>
      <c r="R85" s="4">
        <f t="shared" si="18"/>
        <v>7.2322580645161292</v>
      </c>
      <c r="S85" s="13">
        <f t="shared" si="19"/>
        <v>1</v>
      </c>
      <c r="T85">
        <f t="shared" si="20"/>
        <v>7.7898550724637685</v>
      </c>
      <c r="U85" s="82">
        <f t="shared" si="21"/>
        <v>71</v>
      </c>
    </row>
    <row r="86" spans="1:21" ht="16.5" thickBot="1">
      <c r="A86">
        <v>82</v>
      </c>
      <c r="B86" s="75"/>
      <c r="C86" s="76"/>
      <c r="D86" s="77"/>
      <c r="E86" s="9">
        <v>1</v>
      </c>
      <c r="F86" s="10">
        <v>1</v>
      </c>
      <c r="G86" s="5">
        <v>1</v>
      </c>
      <c r="H86" s="6">
        <v>1</v>
      </c>
      <c r="I86" s="7">
        <v>1</v>
      </c>
      <c r="J86" s="8">
        <v>1</v>
      </c>
      <c r="K86" s="51">
        <f t="shared" si="11"/>
        <v>10</v>
      </c>
      <c r="L86" s="51">
        <f t="shared" si="12"/>
        <v>10</v>
      </c>
      <c r="M86" s="51">
        <f t="shared" si="13"/>
        <v>10</v>
      </c>
      <c r="N86" s="52">
        <f t="shared" si="14"/>
        <v>30</v>
      </c>
      <c r="O86" s="13">
        <f t="shared" si="15"/>
        <v>1</v>
      </c>
      <c r="P86">
        <f t="shared" si="16"/>
        <v>5.8999999999999995</v>
      </c>
      <c r="Q86" s="16">
        <f t="shared" si="17"/>
        <v>1</v>
      </c>
      <c r="R86" s="4">
        <f t="shared" si="18"/>
        <v>7.2322580645161292</v>
      </c>
      <c r="S86" s="13">
        <f t="shared" si="19"/>
        <v>1</v>
      </c>
      <c r="T86">
        <f t="shared" si="20"/>
        <v>7.7898550724637685</v>
      </c>
      <c r="U86" s="82">
        <f t="shared" si="21"/>
        <v>71</v>
      </c>
    </row>
    <row r="87" spans="1:21" ht="16.5" thickBot="1">
      <c r="A87">
        <v>83</v>
      </c>
      <c r="B87" s="53"/>
      <c r="C87" s="57"/>
      <c r="D87" s="54"/>
      <c r="E87" s="9">
        <v>1</v>
      </c>
      <c r="F87" s="10">
        <v>1</v>
      </c>
      <c r="G87" s="5">
        <v>1</v>
      </c>
      <c r="H87" s="6">
        <v>1</v>
      </c>
      <c r="I87" s="7">
        <v>1</v>
      </c>
      <c r="J87" s="8">
        <v>1</v>
      </c>
      <c r="K87" s="51">
        <f t="shared" si="11"/>
        <v>10</v>
      </c>
      <c r="L87" s="51">
        <f t="shared" si="12"/>
        <v>10</v>
      </c>
      <c r="M87" s="51">
        <f t="shared" si="13"/>
        <v>10</v>
      </c>
      <c r="N87" s="52">
        <f t="shared" si="14"/>
        <v>30</v>
      </c>
      <c r="O87" s="13">
        <f t="shared" si="15"/>
        <v>1</v>
      </c>
      <c r="P87">
        <f t="shared" si="16"/>
        <v>5.8999999999999995</v>
      </c>
      <c r="Q87" s="16">
        <f t="shared" si="17"/>
        <v>1</v>
      </c>
      <c r="R87" s="4">
        <f t="shared" si="18"/>
        <v>7.2322580645161292</v>
      </c>
      <c r="S87" s="13">
        <f t="shared" si="19"/>
        <v>1</v>
      </c>
      <c r="T87">
        <f t="shared" si="20"/>
        <v>7.7898550724637685</v>
      </c>
      <c r="U87" s="82">
        <f t="shared" si="21"/>
        <v>71</v>
      </c>
    </row>
    <row r="88" spans="1:21" ht="16.5" thickBot="1">
      <c r="A88">
        <v>84</v>
      </c>
      <c r="B88" s="72"/>
      <c r="C88" s="73"/>
      <c r="D88" s="74"/>
      <c r="E88" s="9">
        <v>1</v>
      </c>
      <c r="F88" s="10">
        <v>1</v>
      </c>
      <c r="G88" s="5">
        <v>1</v>
      </c>
      <c r="H88" s="6">
        <v>1</v>
      </c>
      <c r="I88" s="7">
        <v>1</v>
      </c>
      <c r="J88" s="8">
        <v>1</v>
      </c>
      <c r="K88" s="51">
        <f t="shared" si="11"/>
        <v>10</v>
      </c>
      <c r="L88" s="51">
        <f t="shared" si="12"/>
        <v>10</v>
      </c>
      <c r="M88" s="51">
        <f t="shared" si="13"/>
        <v>10</v>
      </c>
      <c r="N88" s="52">
        <f t="shared" si="14"/>
        <v>30</v>
      </c>
      <c r="O88" s="13">
        <f t="shared" si="15"/>
        <v>1</v>
      </c>
      <c r="P88">
        <f t="shared" si="16"/>
        <v>5.8999999999999995</v>
      </c>
      <c r="Q88" s="16">
        <f t="shared" si="17"/>
        <v>1</v>
      </c>
      <c r="R88" s="4">
        <f t="shared" si="18"/>
        <v>7.2322580645161292</v>
      </c>
      <c r="S88" s="13">
        <f t="shared" si="19"/>
        <v>1</v>
      </c>
      <c r="T88">
        <f t="shared" si="20"/>
        <v>7.7898550724637685</v>
      </c>
      <c r="U88" s="82">
        <f t="shared" si="21"/>
        <v>71</v>
      </c>
    </row>
    <row r="89" spans="1:21" ht="16.5" thickBot="1">
      <c r="A89">
        <v>85</v>
      </c>
      <c r="B89" s="75"/>
      <c r="C89" s="76"/>
      <c r="D89" s="77"/>
      <c r="E89" s="9">
        <v>1</v>
      </c>
      <c r="F89" s="10">
        <v>1</v>
      </c>
      <c r="G89" s="5">
        <v>1</v>
      </c>
      <c r="H89" s="6">
        <v>1</v>
      </c>
      <c r="I89" s="7">
        <v>1</v>
      </c>
      <c r="J89" s="8">
        <v>1</v>
      </c>
      <c r="K89" s="51">
        <f t="shared" si="11"/>
        <v>10</v>
      </c>
      <c r="L89" s="51">
        <f t="shared" si="12"/>
        <v>10</v>
      </c>
      <c r="M89" s="51">
        <f t="shared" si="13"/>
        <v>10</v>
      </c>
      <c r="N89" s="52">
        <f t="shared" si="14"/>
        <v>30</v>
      </c>
      <c r="O89" s="13">
        <f t="shared" si="15"/>
        <v>1</v>
      </c>
      <c r="P89">
        <f t="shared" si="16"/>
        <v>5.8999999999999995</v>
      </c>
      <c r="Q89" s="16">
        <f t="shared" si="17"/>
        <v>1</v>
      </c>
      <c r="R89" s="4">
        <f t="shared" si="18"/>
        <v>7.2322580645161292</v>
      </c>
      <c r="S89" s="13">
        <f t="shared" si="19"/>
        <v>1</v>
      </c>
      <c r="T89">
        <f t="shared" si="20"/>
        <v>7.7898550724637685</v>
      </c>
      <c r="U89" s="82">
        <f t="shared" si="21"/>
        <v>71</v>
      </c>
    </row>
    <row r="90" spans="1:21" ht="16.5" thickBot="1">
      <c r="A90">
        <v>86</v>
      </c>
      <c r="B90" s="53"/>
      <c r="C90" s="57"/>
      <c r="D90" s="54"/>
      <c r="E90" s="9">
        <v>1</v>
      </c>
      <c r="F90" s="10">
        <v>1</v>
      </c>
      <c r="G90" s="5">
        <v>1</v>
      </c>
      <c r="H90" s="6">
        <v>1</v>
      </c>
      <c r="I90" s="7">
        <v>1</v>
      </c>
      <c r="J90" s="8">
        <v>1</v>
      </c>
      <c r="K90" s="51">
        <f t="shared" si="11"/>
        <v>10</v>
      </c>
      <c r="L90" s="51">
        <f t="shared" si="12"/>
        <v>10</v>
      </c>
      <c r="M90" s="51">
        <f t="shared" si="13"/>
        <v>10</v>
      </c>
      <c r="N90" s="52">
        <f t="shared" si="14"/>
        <v>30</v>
      </c>
      <c r="O90" s="13">
        <f t="shared" si="15"/>
        <v>1</v>
      </c>
      <c r="P90">
        <f t="shared" si="16"/>
        <v>5.8999999999999995</v>
      </c>
      <c r="Q90" s="16">
        <f t="shared" si="17"/>
        <v>1</v>
      </c>
      <c r="R90" s="4">
        <f t="shared" si="18"/>
        <v>7.2322580645161292</v>
      </c>
      <c r="S90" s="13">
        <f t="shared" si="19"/>
        <v>1</v>
      </c>
      <c r="T90">
        <f t="shared" si="20"/>
        <v>7.7898550724637685</v>
      </c>
      <c r="U90" s="82">
        <f t="shared" si="21"/>
        <v>71</v>
      </c>
    </row>
    <row r="91" spans="1:21" ht="16.5" thickBot="1">
      <c r="A91">
        <v>87</v>
      </c>
      <c r="B91" s="72"/>
      <c r="C91" s="73"/>
      <c r="D91" s="74"/>
      <c r="E91" s="9">
        <v>1</v>
      </c>
      <c r="F91" s="10">
        <v>1</v>
      </c>
      <c r="G91" s="5">
        <v>1</v>
      </c>
      <c r="H91" s="6">
        <v>1</v>
      </c>
      <c r="I91" s="7">
        <v>1</v>
      </c>
      <c r="J91" s="8">
        <v>1</v>
      </c>
      <c r="K91" s="51">
        <f t="shared" si="11"/>
        <v>10</v>
      </c>
      <c r="L91" s="51">
        <f t="shared" si="12"/>
        <v>10</v>
      </c>
      <c r="M91" s="51">
        <f t="shared" si="13"/>
        <v>10</v>
      </c>
      <c r="N91" s="52">
        <f t="shared" si="14"/>
        <v>30</v>
      </c>
      <c r="O91" s="13">
        <f t="shared" si="15"/>
        <v>1</v>
      </c>
      <c r="P91">
        <f t="shared" si="16"/>
        <v>5.8999999999999995</v>
      </c>
      <c r="Q91" s="16">
        <f t="shared" si="17"/>
        <v>1</v>
      </c>
      <c r="R91" s="4">
        <f t="shared" si="18"/>
        <v>7.2322580645161292</v>
      </c>
      <c r="S91" s="13">
        <f t="shared" si="19"/>
        <v>1</v>
      </c>
      <c r="T91">
        <f t="shared" si="20"/>
        <v>7.7898550724637685</v>
      </c>
      <c r="U91" s="82">
        <f t="shared" si="21"/>
        <v>71</v>
      </c>
    </row>
    <row r="92" spans="1:21" ht="16.5" thickBot="1">
      <c r="A92">
        <v>88</v>
      </c>
      <c r="B92" s="75"/>
      <c r="C92" s="76"/>
      <c r="D92" s="77"/>
      <c r="E92" s="9">
        <v>1</v>
      </c>
      <c r="F92" s="10">
        <v>1</v>
      </c>
      <c r="G92" s="5">
        <v>1</v>
      </c>
      <c r="H92" s="6">
        <v>1</v>
      </c>
      <c r="I92" s="7">
        <v>1</v>
      </c>
      <c r="J92" s="8">
        <v>1</v>
      </c>
      <c r="K92" s="51">
        <f t="shared" si="11"/>
        <v>10</v>
      </c>
      <c r="L92" s="51">
        <f t="shared" si="12"/>
        <v>10</v>
      </c>
      <c r="M92" s="51">
        <f t="shared" si="13"/>
        <v>10</v>
      </c>
      <c r="N92" s="52">
        <f t="shared" si="14"/>
        <v>30</v>
      </c>
      <c r="O92" s="13">
        <f t="shared" si="15"/>
        <v>1</v>
      </c>
      <c r="P92">
        <f t="shared" si="16"/>
        <v>5.8999999999999995</v>
      </c>
      <c r="Q92" s="16">
        <f t="shared" si="17"/>
        <v>1</v>
      </c>
      <c r="R92" s="4">
        <f t="shared" si="18"/>
        <v>7.2322580645161292</v>
      </c>
      <c r="S92" s="13">
        <f t="shared" si="19"/>
        <v>1</v>
      </c>
      <c r="T92">
        <f t="shared" si="20"/>
        <v>7.7898550724637685</v>
      </c>
      <c r="U92" s="82">
        <f t="shared" si="21"/>
        <v>71</v>
      </c>
    </row>
    <row r="93" spans="1:21" ht="16.5" thickBot="1">
      <c r="A93">
        <v>89</v>
      </c>
      <c r="B93" s="53"/>
      <c r="C93" s="57"/>
      <c r="D93" s="54"/>
      <c r="E93" s="9">
        <v>1</v>
      </c>
      <c r="F93" s="10">
        <v>1</v>
      </c>
      <c r="G93" s="5">
        <v>1</v>
      </c>
      <c r="H93" s="6">
        <v>1</v>
      </c>
      <c r="I93" s="7">
        <v>1</v>
      </c>
      <c r="J93" s="8">
        <v>1</v>
      </c>
      <c r="K93" s="51">
        <f t="shared" si="11"/>
        <v>10</v>
      </c>
      <c r="L93" s="51">
        <f t="shared" si="12"/>
        <v>10</v>
      </c>
      <c r="M93" s="51">
        <f t="shared" si="13"/>
        <v>10</v>
      </c>
      <c r="N93" s="52">
        <f t="shared" si="14"/>
        <v>30</v>
      </c>
      <c r="O93" s="13">
        <f t="shared" si="15"/>
        <v>1</v>
      </c>
      <c r="P93">
        <f t="shared" si="16"/>
        <v>5.8999999999999995</v>
      </c>
      <c r="Q93" s="16">
        <f t="shared" si="17"/>
        <v>1</v>
      </c>
      <c r="R93" s="4">
        <f t="shared" si="18"/>
        <v>7.2322580645161292</v>
      </c>
      <c r="S93" s="13">
        <f t="shared" si="19"/>
        <v>1</v>
      </c>
      <c r="T93">
        <f t="shared" si="20"/>
        <v>7.7898550724637685</v>
      </c>
      <c r="U93" s="82">
        <f t="shared" si="21"/>
        <v>71</v>
      </c>
    </row>
    <row r="94" spans="1:21" ht="16.5" thickBot="1">
      <c r="A94">
        <v>90</v>
      </c>
      <c r="B94" s="72"/>
      <c r="C94" s="73"/>
      <c r="D94" s="74"/>
      <c r="E94" s="9">
        <v>1</v>
      </c>
      <c r="F94" s="10">
        <v>1</v>
      </c>
      <c r="G94" s="5">
        <v>1</v>
      </c>
      <c r="H94" s="6">
        <v>1</v>
      </c>
      <c r="I94" s="7">
        <v>1</v>
      </c>
      <c r="J94" s="8">
        <v>1</v>
      </c>
      <c r="K94" s="51">
        <f t="shared" si="11"/>
        <v>10</v>
      </c>
      <c r="L94" s="51">
        <f t="shared" si="12"/>
        <v>10</v>
      </c>
      <c r="M94" s="51">
        <f t="shared" si="13"/>
        <v>10</v>
      </c>
      <c r="N94" s="52">
        <f t="shared" si="14"/>
        <v>30</v>
      </c>
      <c r="O94" s="13">
        <f t="shared" si="15"/>
        <v>1</v>
      </c>
      <c r="P94">
        <f t="shared" si="16"/>
        <v>5.8999999999999995</v>
      </c>
      <c r="Q94" s="16">
        <f t="shared" si="17"/>
        <v>1</v>
      </c>
      <c r="R94" s="4">
        <f t="shared" si="18"/>
        <v>7.2322580645161292</v>
      </c>
      <c r="S94" s="13">
        <f t="shared" si="19"/>
        <v>1</v>
      </c>
      <c r="T94">
        <f t="shared" si="20"/>
        <v>7.7898550724637685</v>
      </c>
      <c r="U94" s="82">
        <f t="shared" si="21"/>
        <v>71</v>
      </c>
    </row>
    <row r="95" spans="1:21" ht="16.5" thickBot="1">
      <c r="A95">
        <v>91</v>
      </c>
      <c r="B95" s="75"/>
      <c r="C95" s="76"/>
      <c r="D95" s="77"/>
      <c r="E95" s="9">
        <v>1</v>
      </c>
      <c r="F95" s="10">
        <v>1</v>
      </c>
      <c r="G95" s="5">
        <v>1</v>
      </c>
      <c r="H95" s="6">
        <v>1</v>
      </c>
      <c r="I95" s="7">
        <v>1</v>
      </c>
      <c r="J95" s="8">
        <v>1</v>
      </c>
      <c r="K95" s="51">
        <f t="shared" si="11"/>
        <v>10</v>
      </c>
      <c r="L95" s="51">
        <f t="shared" si="12"/>
        <v>10</v>
      </c>
      <c r="M95" s="51">
        <f t="shared" si="13"/>
        <v>10</v>
      </c>
      <c r="N95" s="52">
        <f t="shared" si="14"/>
        <v>30</v>
      </c>
      <c r="O95" s="13">
        <f t="shared" si="15"/>
        <v>1</v>
      </c>
      <c r="P95">
        <f t="shared" si="16"/>
        <v>5.8999999999999995</v>
      </c>
      <c r="Q95" s="16">
        <f t="shared" si="17"/>
        <v>1</v>
      </c>
      <c r="R95" s="4">
        <f t="shared" si="18"/>
        <v>7.2322580645161292</v>
      </c>
      <c r="S95" s="13">
        <f t="shared" si="19"/>
        <v>1</v>
      </c>
      <c r="T95">
        <f t="shared" si="20"/>
        <v>7.7898550724637685</v>
      </c>
      <c r="U95" s="82">
        <f t="shared" si="21"/>
        <v>71</v>
      </c>
    </row>
    <row r="96" spans="1:21" ht="16.5" thickBot="1">
      <c r="A96">
        <v>92</v>
      </c>
      <c r="B96" s="53"/>
      <c r="C96" s="57"/>
      <c r="D96" s="54"/>
      <c r="E96" s="9">
        <v>1</v>
      </c>
      <c r="F96" s="10">
        <v>1</v>
      </c>
      <c r="G96" s="5">
        <v>1</v>
      </c>
      <c r="H96" s="6">
        <v>1</v>
      </c>
      <c r="I96" s="7">
        <v>1</v>
      </c>
      <c r="J96" s="8">
        <v>1</v>
      </c>
      <c r="K96" s="51">
        <f t="shared" si="11"/>
        <v>10</v>
      </c>
      <c r="L96" s="51">
        <f t="shared" si="12"/>
        <v>10</v>
      </c>
      <c r="M96" s="51">
        <f t="shared" si="13"/>
        <v>10</v>
      </c>
      <c r="N96" s="52">
        <f t="shared" si="14"/>
        <v>30</v>
      </c>
      <c r="O96" s="13">
        <f t="shared" si="15"/>
        <v>1</v>
      </c>
      <c r="P96">
        <f t="shared" si="16"/>
        <v>5.8999999999999995</v>
      </c>
      <c r="Q96" s="16">
        <f t="shared" si="17"/>
        <v>1</v>
      </c>
      <c r="R96" s="4">
        <f t="shared" si="18"/>
        <v>7.2322580645161292</v>
      </c>
      <c r="S96" s="13">
        <f t="shared" si="19"/>
        <v>1</v>
      </c>
      <c r="T96">
        <f t="shared" si="20"/>
        <v>7.7898550724637685</v>
      </c>
      <c r="U96" s="82">
        <f t="shared" si="21"/>
        <v>71</v>
      </c>
    </row>
    <row r="97" spans="1:21" ht="16.5" thickBot="1">
      <c r="A97">
        <v>93</v>
      </c>
      <c r="B97" s="72"/>
      <c r="C97" s="73"/>
      <c r="D97" s="74"/>
      <c r="E97" s="9">
        <v>1</v>
      </c>
      <c r="F97" s="10">
        <v>1</v>
      </c>
      <c r="G97" s="5">
        <v>1</v>
      </c>
      <c r="H97" s="6">
        <v>1</v>
      </c>
      <c r="I97" s="7">
        <v>1</v>
      </c>
      <c r="J97" s="8">
        <v>1</v>
      </c>
      <c r="K97" s="51">
        <f t="shared" si="11"/>
        <v>10</v>
      </c>
      <c r="L97" s="51">
        <f t="shared" si="12"/>
        <v>10</v>
      </c>
      <c r="M97" s="51">
        <f t="shared" si="13"/>
        <v>10</v>
      </c>
      <c r="N97" s="52">
        <f t="shared" si="14"/>
        <v>30</v>
      </c>
      <c r="O97" s="13">
        <f t="shared" si="15"/>
        <v>1</v>
      </c>
      <c r="P97">
        <f t="shared" si="16"/>
        <v>5.8999999999999995</v>
      </c>
      <c r="Q97" s="16">
        <f t="shared" si="17"/>
        <v>1</v>
      </c>
      <c r="R97" s="4">
        <f t="shared" si="18"/>
        <v>7.2322580645161292</v>
      </c>
      <c r="S97" s="13">
        <f t="shared" si="19"/>
        <v>1</v>
      </c>
      <c r="T97">
        <f t="shared" si="20"/>
        <v>7.7898550724637685</v>
      </c>
      <c r="U97" s="82">
        <f t="shared" si="21"/>
        <v>71</v>
      </c>
    </row>
    <row r="98" spans="1:21" ht="16.5" thickBot="1">
      <c r="A98">
        <v>94</v>
      </c>
      <c r="B98" s="75"/>
      <c r="C98" s="76"/>
      <c r="D98" s="77"/>
      <c r="E98" s="9">
        <v>1</v>
      </c>
      <c r="F98" s="10">
        <v>1</v>
      </c>
      <c r="G98" s="5">
        <v>1</v>
      </c>
      <c r="H98" s="6">
        <v>1</v>
      </c>
      <c r="I98" s="7">
        <v>1</v>
      </c>
      <c r="J98" s="8">
        <v>1</v>
      </c>
      <c r="K98" s="51">
        <f t="shared" si="11"/>
        <v>10</v>
      </c>
      <c r="L98" s="51">
        <f t="shared" si="12"/>
        <v>10</v>
      </c>
      <c r="M98" s="51">
        <f t="shared" si="13"/>
        <v>10</v>
      </c>
      <c r="N98" s="52">
        <f t="shared" si="14"/>
        <v>30</v>
      </c>
      <c r="O98" s="13">
        <f t="shared" si="15"/>
        <v>1</v>
      </c>
      <c r="P98">
        <f t="shared" si="16"/>
        <v>5.8999999999999995</v>
      </c>
      <c r="Q98" s="16">
        <f t="shared" si="17"/>
        <v>1</v>
      </c>
      <c r="R98" s="4">
        <f t="shared" si="18"/>
        <v>7.2322580645161292</v>
      </c>
      <c r="S98" s="13">
        <f t="shared" si="19"/>
        <v>1</v>
      </c>
      <c r="T98">
        <f t="shared" si="20"/>
        <v>7.7898550724637685</v>
      </c>
      <c r="U98" s="82">
        <f t="shared" si="21"/>
        <v>71</v>
      </c>
    </row>
    <row r="99" spans="1:21" ht="16.5" thickBot="1">
      <c r="A99">
        <v>95</v>
      </c>
      <c r="B99" s="53"/>
      <c r="C99" s="57"/>
      <c r="D99" s="54"/>
      <c r="E99" s="9">
        <v>1</v>
      </c>
      <c r="F99" s="10">
        <v>1</v>
      </c>
      <c r="G99" s="5">
        <v>1</v>
      </c>
      <c r="H99" s="6">
        <v>1</v>
      </c>
      <c r="I99" s="7">
        <v>1</v>
      </c>
      <c r="J99" s="8">
        <v>1</v>
      </c>
      <c r="K99" s="51">
        <f t="shared" si="11"/>
        <v>10</v>
      </c>
      <c r="L99" s="51">
        <f t="shared" si="12"/>
        <v>10</v>
      </c>
      <c r="M99" s="51">
        <f t="shared" si="13"/>
        <v>10</v>
      </c>
      <c r="N99" s="52">
        <f t="shared" si="14"/>
        <v>30</v>
      </c>
      <c r="O99" s="13">
        <f t="shared" si="15"/>
        <v>1</v>
      </c>
      <c r="P99">
        <f t="shared" si="16"/>
        <v>5.8999999999999995</v>
      </c>
      <c r="Q99" s="16">
        <f t="shared" si="17"/>
        <v>1</v>
      </c>
      <c r="R99" s="4">
        <f t="shared" si="18"/>
        <v>7.2322580645161292</v>
      </c>
      <c r="S99" s="13">
        <f t="shared" si="19"/>
        <v>1</v>
      </c>
      <c r="T99">
        <f t="shared" si="20"/>
        <v>7.7898550724637685</v>
      </c>
      <c r="U99" s="82">
        <f t="shared" si="21"/>
        <v>71</v>
      </c>
    </row>
    <row r="100" spans="1:21" ht="16.5" thickBot="1">
      <c r="A100">
        <v>96</v>
      </c>
      <c r="B100" s="72"/>
      <c r="C100" s="73"/>
      <c r="D100" s="74"/>
      <c r="E100" s="9">
        <v>1</v>
      </c>
      <c r="F100" s="10">
        <v>1</v>
      </c>
      <c r="G100" s="5">
        <v>1</v>
      </c>
      <c r="H100" s="6">
        <v>1</v>
      </c>
      <c r="I100" s="7">
        <v>1</v>
      </c>
      <c r="J100" s="8">
        <v>1</v>
      </c>
      <c r="K100" s="51">
        <f t="shared" si="11"/>
        <v>10</v>
      </c>
      <c r="L100" s="51">
        <f t="shared" si="12"/>
        <v>10</v>
      </c>
      <c r="M100" s="51">
        <f t="shared" si="13"/>
        <v>10</v>
      </c>
      <c r="N100" s="52">
        <f t="shared" si="14"/>
        <v>30</v>
      </c>
      <c r="O100" s="13">
        <f t="shared" si="15"/>
        <v>1</v>
      </c>
      <c r="P100">
        <f t="shared" si="16"/>
        <v>5.8999999999999995</v>
      </c>
      <c r="Q100" s="16">
        <f t="shared" si="17"/>
        <v>1</v>
      </c>
      <c r="R100" s="4">
        <f t="shared" si="18"/>
        <v>7.2322580645161292</v>
      </c>
      <c r="S100" s="13">
        <f t="shared" si="19"/>
        <v>1</v>
      </c>
      <c r="T100">
        <f t="shared" si="20"/>
        <v>7.7898550724637685</v>
      </c>
      <c r="U100" s="82">
        <f t="shared" si="21"/>
        <v>71</v>
      </c>
    </row>
    <row r="101" spans="1:21" ht="16.5" thickBot="1">
      <c r="A101">
        <v>97</v>
      </c>
      <c r="B101" s="75"/>
      <c r="C101" s="76"/>
      <c r="D101" s="77"/>
      <c r="E101" s="9">
        <v>1</v>
      </c>
      <c r="F101" s="10">
        <v>1</v>
      </c>
      <c r="G101" s="5">
        <v>1</v>
      </c>
      <c r="H101" s="6">
        <v>1</v>
      </c>
      <c r="I101" s="7">
        <v>1</v>
      </c>
      <c r="J101" s="8">
        <v>1</v>
      </c>
      <c r="K101" s="51">
        <f t="shared" si="11"/>
        <v>10</v>
      </c>
      <c r="L101" s="51">
        <f t="shared" si="12"/>
        <v>10</v>
      </c>
      <c r="M101" s="51">
        <f t="shared" si="13"/>
        <v>10</v>
      </c>
      <c r="N101" s="52">
        <f t="shared" si="14"/>
        <v>30</v>
      </c>
      <c r="O101" s="13">
        <f t="shared" si="15"/>
        <v>1</v>
      </c>
      <c r="P101">
        <f t="shared" si="16"/>
        <v>5.8999999999999995</v>
      </c>
      <c r="Q101" s="16">
        <f t="shared" si="17"/>
        <v>1</v>
      </c>
      <c r="R101" s="4">
        <f t="shared" si="18"/>
        <v>7.2322580645161292</v>
      </c>
      <c r="S101" s="13">
        <f t="shared" si="19"/>
        <v>1</v>
      </c>
      <c r="T101">
        <f t="shared" si="20"/>
        <v>7.7898550724637685</v>
      </c>
      <c r="U101" s="82">
        <f t="shared" si="21"/>
        <v>71</v>
      </c>
    </row>
    <row r="102" spans="1:21" ht="16.5" thickBot="1">
      <c r="A102">
        <v>98</v>
      </c>
      <c r="B102" s="53"/>
      <c r="C102" s="57"/>
      <c r="D102" s="54"/>
      <c r="E102" s="9">
        <v>1</v>
      </c>
      <c r="F102" s="10">
        <v>1</v>
      </c>
      <c r="G102" s="5">
        <v>1</v>
      </c>
      <c r="H102" s="6">
        <v>1</v>
      </c>
      <c r="I102" s="7">
        <v>1</v>
      </c>
      <c r="J102" s="8">
        <v>1</v>
      </c>
      <c r="K102" s="51">
        <f t="shared" si="11"/>
        <v>10</v>
      </c>
      <c r="L102" s="51">
        <f t="shared" si="12"/>
        <v>10</v>
      </c>
      <c r="M102" s="51">
        <f t="shared" si="13"/>
        <v>10</v>
      </c>
      <c r="N102" s="52">
        <f t="shared" si="14"/>
        <v>30</v>
      </c>
      <c r="O102" s="13">
        <f t="shared" si="15"/>
        <v>1</v>
      </c>
      <c r="P102">
        <f t="shared" si="16"/>
        <v>5.8999999999999995</v>
      </c>
      <c r="Q102" s="16">
        <f t="shared" si="17"/>
        <v>1</v>
      </c>
      <c r="R102" s="4">
        <f t="shared" si="18"/>
        <v>7.2322580645161292</v>
      </c>
      <c r="S102" s="13">
        <f t="shared" si="19"/>
        <v>1</v>
      </c>
      <c r="T102">
        <f t="shared" si="20"/>
        <v>7.7898550724637685</v>
      </c>
      <c r="U102" s="82">
        <f t="shared" si="21"/>
        <v>71</v>
      </c>
    </row>
    <row r="103" spans="1:21" ht="16.5" thickBot="1">
      <c r="A103">
        <v>99</v>
      </c>
      <c r="B103" s="72"/>
      <c r="C103" s="73"/>
      <c r="D103" s="74"/>
      <c r="E103" s="9">
        <v>1</v>
      </c>
      <c r="F103" s="10">
        <v>1</v>
      </c>
      <c r="G103" s="5">
        <v>1</v>
      </c>
      <c r="H103" s="6">
        <v>1</v>
      </c>
      <c r="I103" s="7">
        <v>1</v>
      </c>
      <c r="J103" s="8">
        <v>1</v>
      </c>
      <c r="K103" s="51">
        <f t="shared" si="11"/>
        <v>10</v>
      </c>
      <c r="L103" s="51">
        <f t="shared" si="12"/>
        <v>10</v>
      </c>
      <c r="M103" s="51">
        <f t="shared" si="13"/>
        <v>10</v>
      </c>
      <c r="N103" s="52">
        <f t="shared" si="14"/>
        <v>30</v>
      </c>
      <c r="O103" s="13">
        <f t="shared" si="15"/>
        <v>1</v>
      </c>
      <c r="P103">
        <f t="shared" si="16"/>
        <v>5.8999999999999995</v>
      </c>
      <c r="Q103" s="16">
        <f t="shared" si="17"/>
        <v>1</v>
      </c>
      <c r="R103" s="4">
        <f t="shared" si="18"/>
        <v>7.2322580645161292</v>
      </c>
      <c r="S103" s="13">
        <f t="shared" si="19"/>
        <v>1</v>
      </c>
      <c r="T103">
        <f t="shared" si="20"/>
        <v>7.7898550724637685</v>
      </c>
      <c r="U103" s="82">
        <f t="shared" si="21"/>
        <v>71</v>
      </c>
    </row>
    <row r="104" spans="1:21" ht="15.75">
      <c r="A104">
        <v>100</v>
      </c>
      <c r="B104" s="78"/>
      <c r="C104" s="79"/>
      <c r="D104" s="80"/>
      <c r="E104" s="9">
        <v>1</v>
      </c>
      <c r="F104" s="10">
        <v>1</v>
      </c>
      <c r="G104" s="5">
        <v>1</v>
      </c>
      <c r="H104" s="6">
        <v>1</v>
      </c>
      <c r="I104" s="7">
        <v>1</v>
      </c>
      <c r="J104" s="8">
        <v>1</v>
      </c>
      <c r="K104" s="51">
        <f t="shared" si="11"/>
        <v>10</v>
      </c>
      <c r="L104" s="51">
        <f t="shared" si="12"/>
        <v>10</v>
      </c>
      <c r="M104" s="51">
        <f t="shared" si="13"/>
        <v>10</v>
      </c>
      <c r="N104" s="52">
        <f t="shared" si="14"/>
        <v>30</v>
      </c>
      <c r="O104" s="13">
        <f t="shared" si="15"/>
        <v>1</v>
      </c>
      <c r="P104">
        <f t="shared" si="16"/>
        <v>5.8999999999999995</v>
      </c>
      <c r="Q104" s="16">
        <f t="shared" si="17"/>
        <v>1</v>
      </c>
      <c r="R104" s="4">
        <f t="shared" si="18"/>
        <v>7.2322580645161292</v>
      </c>
      <c r="S104" s="13">
        <f t="shared" si="19"/>
        <v>1</v>
      </c>
      <c r="T104">
        <f t="shared" si="20"/>
        <v>7.7898550724637685</v>
      </c>
      <c r="U104" s="82">
        <f t="shared" si="21"/>
        <v>71</v>
      </c>
    </row>
  </sheetData>
  <protectedRanges>
    <protectedRange sqref="B43:C43 B19:D19" name="Oblast1"/>
    <protectedRange sqref="B5:D18 B20:D41 B42:C42 D42:D43 B44:D46" name="Oblast1_1"/>
  </protectedRanges>
  <mergeCells count="8">
    <mergeCell ref="U3:U4"/>
    <mergeCell ref="A1:N1"/>
    <mergeCell ref="O3:P3"/>
    <mergeCell ref="Q3:R3"/>
    <mergeCell ref="S3:T3"/>
    <mergeCell ref="E3:F3"/>
    <mergeCell ref="G3:H3"/>
    <mergeCell ref="I3:J3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0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8" sqref="D18"/>
    </sheetView>
  </sheetViews>
  <sheetFormatPr defaultRowHeight="15"/>
  <cols>
    <col min="1" max="1" width="6" customWidth="1"/>
    <col min="2" max="2" width="6" style="2" customWidth="1"/>
    <col min="3" max="3" width="21.7109375" customWidth="1"/>
    <col min="4" max="4" width="21.140625" customWidth="1"/>
    <col min="5" max="10" width="6.42578125" style="2" customWidth="1"/>
    <col min="11" max="13" width="6.7109375" customWidth="1"/>
    <col min="14" max="14" width="8.42578125" customWidth="1"/>
    <col min="15" max="15" width="9.5703125" customWidth="1"/>
    <col min="21" max="21" width="12" customWidth="1"/>
  </cols>
  <sheetData>
    <row r="1" spans="1:21" ht="28.5" customHeight="1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21">
      <c r="B2" s="11"/>
      <c r="C2" s="12"/>
      <c r="D2" s="12"/>
      <c r="E2" s="11">
        <v>150</v>
      </c>
      <c r="F2" s="14">
        <f>MAX(O5:O104)</f>
        <v>25.052192066805844</v>
      </c>
      <c r="G2" s="11">
        <v>180</v>
      </c>
      <c r="H2" s="14">
        <f>MAX(Q5:Q104)</f>
        <v>18.652226233453668</v>
      </c>
      <c r="I2" s="11">
        <v>120</v>
      </c>
      <c r="J2" s="14">
        <f>MAX(S5:S104)</f>
        <v>18.636995827538247</v>
      </c>
      <c r="O2" s="14">
        <f>MAX(O5:O104)</f>
        <v>25.052192066805844</v>
      </c>
      <c r="Q2" s="14">
        <f>MAX(Q5:Q104)</f>
        <v>18.652226233453668</v>
      </c>
      <c r="S2" s="14">
        <f>MAX(S5:S104)</f>
        <v>18.636995827538247</v>
      </c>
    </row>
    <row r="3" spans="1:21">
      <c r="E3" s="107" t="s">
        <v>19</v>
      </c>
      <c r="F3" s="107"/>
      <c r="G3" s="108" t="s">
        <v>17</v>
      </c>
      <c r="H3" s="108"/>
      <c r="I3" s="110" t="s">
        <v>18</v>
      </c>
      <c r="J3" s="110"/>
      <c r="K3" s="2">
        <v>1</v>
      </c>
      <c r="L3" s="2">
        <v>2</v>
      </c>
      <c r="M3" s="2">
        <v>3</v>
      </c>
      <c r="O3" s="107">
        <v>1</v>
      </c>
      <c r="P3" s="107"/>
      <c r="Q3" s="108">
        <v>2</v>
      </c>
      <c r="R3" s="108"/>
      <c r="S3" s="109">
        <v>3</v>
      </c>
      <c r="T3" s="109"/>
      <c r="U3" s="105" t="s">
        <v>16</v>
      </c>
    </row>
    <row r="4" spans="1:21" ht="15.75" thickBot="1">
      <c r="A4" s="1" t="s">
        <v>0</v>
      </c>
      <c r="B4" s="2" t="s">
        <v>1</v>
      </c>
      <c r="C4" t="s">
        <v>2</v>
      </c>
      <c r="D4" t="s">
        <v>3</v>
      </c>
      <c r="E4" s="2" t="s">
        <v>4</v>
      </c>
      <c r="F4" s="2" t="s">
        <v>5</v>
      </c>
      <c r="G4" s="2" t="s">
        <v>4</v>
      </c>
      <c r="H4" s="2" t="s">
        <v>5</v>
      </c>
      <c r="I4" s="2" t="s">
        <v>4</v>
      </c>
      <c r="J4" s="2" t="s">
        <v>5</v>
      </c>
      <c r="K4" s="2" t="s">
        <v>7</v>
      </c>
      <c r="L4" s="2" t="s">
        <v>7</v>
      </c>
      <c r="M4" s="2" t="s">
        <v>7</v>
      </c>
      <c r="N4" t="s">
        <v>6</v>
      </c>
      <c r="O4" s="15" t="s">
        <v>8</v>
      </c>
      <c r="P4" s="2" t="s">
        <v>9</v>
      </c>
      <c r="Q4" s="15" t="s">
        <v>8</v>
      </c>
      <c r="R4" s="2" t="s">
        <v>9</v>
      </c>
      <c r="S4" s="15" t="s">
        <v>8</v>
      </c>
      <c r="T4" s="2" t="s">
        <v>9</v>
      </c>
      <c r="U4" s="105"/>
    </row>
    <row r="5" spans="1:21" ht="16.5" thickBot="1">
      <c r="A5">
        <v>1</v>
      </c>
      <c r="B5" s="47">
        <v>1</v>
      </c>
      <c r="C5" s="56" t="s">
        <v>23</v>
      </c>
      <c r="D5" s="49" t="s">
        <v>24</v>
      </c>
      <c r="E5" s="9">
        <v>120</v>
      </c>
      <c r="F5" s="10">
        <v>9.2200000000000006</v>
      </c>
      <c r="G5" s="5">
        <v>145</v>
      </c>
      <c r="H5" s="6">
        <v>9.7100000000000009</v>
      </c>
      <c r="I5" s="7">
        <v>142</v>
      </c>
      <c r="J5" s="8">
        <v>9.51</v>
      </c>
      <c r="K5" s="51">
        <f>SUM(O5*10)</f>
        <v>130.15184381778741</v>
      </c>
      <c r="L5" s="51">
        <f>SUM(Q5*10)</f>
        <v>149.33058702368692</v>
      </c>
      <c r="M5" s="51">
        <f>SUM(S5*10)</f>
        <v>149.31650893796004</v>
      </c>
      <c r="N5" s="52">
        <f>SUM(K5+L5+M5)</f>
        <v>428.79893977943436</v>
      </c>
      <c r="O5" s="13">
        <f>SUM(E5/F5)</f>
        <v>13.015184381778742</v>
      </c>
      <c r="P5">
        <f>SUM(O5*100/$F$2)</f>
        <v>51.952277657266819</v>
      </c>
      <c r="Q5" s="83">
        <f>SUM(G5/H5)</f>
        <v>14.93305870236869</v>
      </c>
      <c r="R5" s="4">
        <f>SUM(Q5*100/$H$2)</f>
        <v>80.060463107537956</v>
      </c>
      <c r="S5" s="13">
        <f>SUM(I5/J5)</f>
        <v>14.931650893796004</v>
      </c>
      <c r="T5">
        <f>SUM(S5*100/$J$2)</f>
        <v>80.118335765965128</v>
      </c>
      <c r="U5" s="82">
        <f>(RANK(N5,$N$5:$N$104))</f>
        <v>5</v>
      </c>
    </row>
    <row r="6" spans="1:21" ht="16.5" thickBot="1">
      <c r="A6">
        <v>2</v>
      </c>
      <c r="B6" s="47">
        <v>2</v>
      </c>
      <c r="C6" s="56" t="s">
        <v>25</v>
      </c>
      <c r="D6" s="49" t="s">
        <v>24</v>
      </c>
      <c r="E6" s="9">
        <v>100</v>
      </c>
      <c r="F6" s="10">
        <v>5.78</v>
      </c>
      <c r="G6" s="5">
        <v>135</v>
      </c>
      <c r="H6" s="6">
        <v>9.73</v>
      </c>
      <c r="I6" s="7">
        <v>134</v>
      </c>
      <c r="J6" s="8">
        <v>7.19</v>
      </c>
      <c r="K6" s="51">
        <f t="shared" ref="K6:K69" si="0">SUM(O6*10)</f>
        <v>173.01038062283737</v>
      </c>
      <c r="L6" s="51">
        <f t="shared" ref="L6:L69" si="1">SUM(Q6*10)</f>
        <v>138.74614594039053</v>
      </c>
      <c r="M6" s="51">
        <f t="shared" ref="M6:M69" si="2">SUM(S6*10)</f>
        <v>186.36995827538246</v>
      </c>
      <c r="N6" s="52">
        <f t="shared" ref="N6:N69" si="3">SUM(K6+L6+M6)</f>
        <v>498.12648483861039</v>
      </c>
      <c r="O6" s="13">
        <f t="shared" ref="O6:O69" si="4">SUM(E6/F6)</f>
        <v>17.301038062283737</v>
      </c>
      <c r="P6">
        <f t="shared" ref="P6:P69" si="5">SUM(O6*100/$F$2)</f>
        <v>69.059976931949251</v>
      </c>
      <c r="Q6" s="83">
        <f t="shared" ref="Q6:Q69" si="6">SUM(G6/H6)</f>
        <v>13.874614594039054</v>
      </c>
      <c r="R6" s="4">
        <f t="shared" ref="R6:R69" si="7">SUM(Q6*100/$H$2)</f>
        <v>74.385836952557767</v>
      </c>
      <c r="S6" s="13">
        <f t="shared" ref="S6:S69" si="8">SUM(I6/J6)</f>
        <v>18.636995827538247</v>
      </c>
      <c r="T6">
        <f t="shared" ref="T6:T69" si="9">SUM(S6*100/$J$2)</f>
        <v>100</v>
      </c>
      <c r="U6" s="82">
        <f t="shared" ref="U6:U69" si="10">(RANK(N6,$N$5:$N$104))</f>
        <v>2</v>
      </c>
    </row>
    <row r="7" spans="1:21" ht="16.5" thickBot="1">
      <c r="A7">
        <v>3</v>
      </c>
      <c r="B7" s="53">
        <v>24</v>
      </c>
      <c r="C7" s="57" t="s">
        <v>116</v>
      </c>
      <c r="D7" s="54" t="s">
        <v>24</v>
      </c>
      <c r="E7" s="9">
        <v>120</v>
      </c>
      <c r="F7" s="10">
        <v>9.3800000000000008</v>
      </c>
      <c r="G7" s="5">
        <v>140</v>
      </c>
      <c r="H7" s="6">
        <v>13.71</v>
      </c>
      <c r="I7" s="7">
        <v>116</v>
      </c>
      <c r="J7" s="8">
        <v>13.23</v>
      </c>
      <c r="K7" s="51">
        <f t="shared" si="0"/>
        <v>127.93176972281449</v>
      </c>
      <c r="L7" s="51">
        <f t="shared" si="1"/>
        <v>102.11524434719182</v>
      </c>
      <c r="M7" s="51">
        <f t="shared" si="2"/>
        <v>87.679516250944815</v>
      </c>
      <c r="N7" s="52">
        <f t="shared" si="3"/>
        <v>317.7265303209511</v>
      </c>
      <c r="O7" s="13">
        <f t="shared" si="4"/>
        <v>12.793176972281449</v>
      </c>
      <c r="P7">
        <f t="shared" si="5"/>
        <v>51.066098081023455</v>
      </c>
      <c r="Q7" s="83">
        <f t="shared" si="6"/>
        <v>10.211524434719182</v>
      </c>
      <c r="R7" s="4">
        <f t="shared" si="7"/>
        <v>54.746947130655755</v>
      </c>
      <c r="S7" s="13">
        <f t="shared" si="8"/>
        <v>8.7679516250944811</v>
      </c>
      <c r="T7">
        <f t="shared" si="9"/>
        <v>47.04594939136517</v>
      </c>
      <c r="U7" s="82">
        <f t="shared" si="10"/>
        <v>12</v>
      </c>
    </row>
    <row r="8" spans="1:21" ht="16.5" thickBot="1">
      <c r="A8">
        <v>4</v>
      </c>
      <c r="B8" s="48">
        <v>25</v>
      </c>
      <c r="C8" s="58" t="s">
        <v>117</v>
      </c>
      <c r="D8" s="50" t="s">
        <v>118</v>
      </c>
      <c r="E8" s="9">
        <v>100</v>
      </c>
      <c r="F8" s="10">
        <v>7.82</v>
      </c>
      <c r="G8" s="5">
        <v>130</v>
      </c>
      <c r="H8" s="6">
        <v>10.51</v>
      </c>
      <c r="I8" s="7">
        <v>93</v>
      </c>
      <c r="J8" s="8">
        <v>10.4</v>
      </c>
      <c r="K8" s="51">
        <f t="shared" si="0"/>
        <v>127.87723785166239</v>
      </c>
      <c r="L8" s="51">
        <f t="shared" si="1"/>
        <v>123.69172216936251</v>
      </c>
      <c r="M8" s="51">
        <f t="shared" si="2"/>
        <v>89.42307692307692</v>
      </c>
      <c r="N8" s="52">
        <f t="shared" si="3"/>
        <v>340.99203694410181</v>
      </c>
      <c r="O8" s="13">
        <f t="shared" si="4"/>
        <v>12.787723785166239</v>
      </c>
      <c r="P8">
        <f t="shared" si="5"/>
        <v>51.04433077578858</v>
      </c>
      <c r="Q8" s="83">
        <f t="shared" si="6"/>
        <v>12.369172216936251</v>
      </c>
      <c r="R8" s="4">
        <f t="shared" si="7"/>
        <v>66.31472330499372</v>
      </c>
      <c r="S8" s="13">
        <f t="shared" si="8"/>
        <v>8.9423076923076916</v>
      </c>
      <c r="T8">
        <f t="shared" si="9"/>
        <v>47.981486796785305</v>
      </c>
      <c r="U8" s="82">
        <f t="shared" si="10"/>
        <v>11</v>
      </c>
    </row>
    <row r="9" spans="1:21" ht="16.5" thickBot="1">
      <c r="A9">
        <v>5</v>
      </c>
      <c r="B9" s="47">
        <v>26</v>
      </c>
      <c r="C9" s="59" t="s">
        <v>119</v>
      </c>
      <c r="D9" s="50" t="s">
        <v>118</v>
      </c>
      <c r="E9" s="9">
        <v>120</v>
      </c>
      <c r="F9" s="10">
        <v>13.48</v>
      </c>
      <c r="G9" s="5">
        <v>120</v>
      </c>
      <c r="H9" s="6">
        <v>16.96</v>
      </c>
      <c r="I9" s="7">
        <v>140</v>
      </c>
      <c r="J9" s="8">
        <v>18</v>
      </c>
      <c r="K9" s="51">
        <f t="shared" si="0"/>
        <v>89.020771513353111</v>
      </c>
      <c r="L9" s="51">
        <f t="shared" si="1"/>
        <v>70.754716981132077</v>
      </c>
      <c r="M9" s="51">
        <f t="shared" si="2"/>
        <v>77.777777777777771</v>
      </c>
      <c r="N9" s="52">
        <f t="shared" si="3"/>
        <v>237.55326627226296</v>
      </c>
      <c r="O9" s="13">
        <f t="shared" si="4"/>
        <v>8.9020771513353107</v>
      </c>
      <c r="P9">
        <f t="shared" si="5"/>
        <v>35.534124629080118</v>
      </c>
      <c r="Q9" s="83">
        <f t="shared" si="6"/>
        <v>7.0754716981132075</v>
      </c>
      <c r="R9" s="4">
        <f t="shared" si="7"/>
        <v>37.933657942787583</v>
      </c>
      <c r="S9" s="13">
        <f t="shared" si="8"/>
        <v>7.7777777777777777</v>
      </c>
      <c r="T9">
        <f t="shared" si="9"/>
        <v>41.733001658374789</v>
      </c>
      <c r="U9" s="82">
        <f t="shared" si="10"/>
        <v>17</v>
      </c>
    </row>
    <row r="10" spans="1:21" ht="16.5" thickBot="1">
      <c r="A10">
        <v>6</v>
      </c>
      <c r="B10" s="53">
        <v>27</v>
      </c>
      <c r="C10" s="57" t="s">
        <v>120</v>
      </c>
      <c r="D10" s="50" t="s">
        <v>118</v>
      </c>
      <c r="E10" s="9">
        <v>120</v>
      </c>
      <c r="F10" s="10">
        <v>12.22</v>
      </c>
      <c r="G10" s="5">
        <v>155</v>
      </c>
      <c r="H10" s="6">
        <v>15.45</v>
      </c>
      <c r="I10" s="7">
        <v>137</v>
      </c>
      <c r="J10" s="8">
        <v>20.440000000000001</v>
      </c>
      <c r="K10" s="51">
        <f t="shared" si="0"/>
        <v>98.199672667757767</v>
      </c>
      <c r="L10" s="51">
        <f t="shared" si="1"/>
        <v>100.32362459546925</v>
      </c>
      <c r="M10" s="51">
        <f t="shared" si="2"/>
        <v>67.025440313111545</v>
      </c>
      <c r="N10" s="52">
        <f t="shared" si="3"/>
        <v>265.54873757633857</v>
      </c>
      <c r="O10" s="13">
        <f t="shared" si="4"/>
        <v>9.8199672667757767</v>
      </c>
      <c r="P10">
        <f t="shared" si="5"/>
        <v>39.198036006546644</v>
      </c>
      <c r="Q10" s="83">
        <f t="shared" si="6"/>
        <v>10.032362459546926</v>
      </c>
      <c r="R10" s="4">
        <f t="shared" si="7"/>
        <v>53.786407766990301</v>
      </c>
      <c r="S10" s="13">
        <f t="shared" si="8"/>
        <v>6.7025440313111542</v>
      </c>
      <c r="T10">
        <f t="shared" si="9"/>
        <v>35.963650436662093</v>
      </c>
      <c r="U10" s="82">
        <f t="shared" si="10"/>
        <v>15</v>
      </c>
    </row>
    <row r="11" spans="1:21" ht="16.5" thickBot="1">
      <c r="A11">
        <v>7</v>
      </c>
      <c r="B11" s="48">
        <v>28</v>
      </c>
      <c r="C11" s="60" t="s">
        <v>121</v>
      </c>
      <c r="D11" s="50" t="s">
        <v>138</v>
      </c>
      <c r="E11" s="9">
        <v>120</v>
      </c>
      <c r="F11" s="10">
        <v>8.89</v>
      </c>
      <c r="G11" s="5">
        <v>135</v>
      </c>
      <c r="H11" s="6">
        <v>13.54</v>
      </c>
      <c r="I11" s="7">
        <v>139</v>
      </c>
      <c r="J11" s="8">
        <v>17.79</v>
      </c>
      <c r="K11" s="51">
        <f t="shared" si="0"/>
        <v>134.98312710911134</v>
      </c>
      <c r="L11" s="51">
        <f t="shared" si="1"/>
        <v>99.704579025110789</v>
      </c>
      <c r="M11" s="51">
        <f t="shared" si="2"/>
        <v>78.133783024170896</v>
      </c>
      <c r="N11" s="52">
        <f t="shared" si="3"/>
        <v>312.82148915839304</v>
      </c>
      <c r="O11" s="13">
        <f t="shared" si="4"/>
        <v>13.498312710911135</v>
      </c>
      <c r="P11">
        <f t="shared" si="5"/>
        <v>53.88076490438695</v>
      </c>
      <c r="Q11" s="83">
        <f t="shared" si="6"/>
        <v>9.9704579025110789</v>
      </c>
      <c r="R11" s="4">
        <f t="shared" si="7"/>
        <v>53.454519464430369</v>
      </c>
      <c r="S11" s="13">
        <f t="shared" si="8"/>
        <v>7.8133783024170889</v>
      </c>
      <c r="T11">
        <f t="shared" si="9"/>
        <v>41.92402238386483</v>
      </c>
      <c r="U11" s="82">
        <f t="shared" si="10"/>
        <v>13</v>
      </c>
    </row>
    <row r="12" spans="1:21" ht="16.5" thickBot="1">
      <c r="A12">
        <v>8</v>
      </c>
      <c r="B12" s="47">
        <v>29</v>
      </c>
      <c r="C12" s="56" t="s">
        <v>123</v>
      </c>
      <c r="D12" s="50" t="s">
        <v>138</v>
      </c>
      <c r="E12" s="9">
        <v>120</v>
      </c>
      <c r="F12" s="10">
        <v>4.79</v>
      </c>
      <c r="G12" s="5">
        <v>155</v>
      </c>
      <c r="H12" s="6">
        <v>8.31</v>
      </c>
      <c r="I12" s="7">
        <v>136</v>
      </c>
      <c r="J12" s="8">
        <v>7.69</v>
      </c>
      <c r="K12" s="51">
        <f t="shared" si="0"/>
        <v>250.52192066805844</v>
      </c>
      <c r="L12" s="51">
        <f t="shared" si="1"/>
        <v>186.52226233453666</v>
      </c>
      <c r="M12" s="51">
        <f t="shared" si="2"/>
        <v>176.85305591677502</v>
      </c>
      <c r="N12" s="52">
        <f t="shared" si="3"/>
        <v>613.89723891937012</v>
      </c>
      <c r="O12" s="13">
        <f t="shared" si="4"/>
        <v>25.052192066805844</v>
      </c>
      <c r="P12">
        <f t="shared" si="5"/>
        <v>100.00000000000001</v>
      </c>
      <c r="Q12" s="83">
        <f t="shared" si="6"/>
        <v>18.652226233453668</v>
      </c>
      <c r="R12" s="4">
        <f t="shared" si="7"/>
        <v>100</v>
      </c>
      <c r="S12" s="13">
        <f t="shared" si="8"/>
        <v>17.685305591677501</v>
      </c>
      <c r="T12">
        <f t="shared" si="9"/>
        <v>94.893542689672572</v>
      </c>
      <c r="U12" s="82">
        <f t="shared" si="10"/>
        <v>1</v>
      </c>
    </row>
    <row r="13" spans="1:21" ht="16.5" thickBot="1">
      <c r="A13">
        <v>9</v>
      </c>
      <c r="B13" s="53">
        <v>30</v>
      </c>
      <c r="C13" s="61" t="s">
        <v>124</v>
      </c>
      <c r="D13" s="50" t="s">
        <v>138</v>
      </c>
      <c r="E13" s="9">
        <v>100</v>
      </c>
      <c r="F13" s="10">
        <v>6.65</v>
      </c>
      <c r="G13" s="5">
        <v>155</v>
      </c>
      <c r="H13" s="6">
        <v>10.52</v>
      </c>
      <c r="I13" s="7">
        <v>115</v>
      </c>
      <c r="J13" s="8">
        <v>15.99</v>
      </c>
      <c r="K13" s="51">
        <f t="shared" si="0"/>
        <v>150.37593984962405</v>
      </c>
      <c r="L13" s="51">
        <f t="shared" si="1"/>
        <v>147.3384030418251</v>
      </c>
      <c r="M13" s="51">
        <f t="shared" si="2"/>
        <v>71.919949968730464</v>
      </c>
      <c r="N13" s="52">
        <f t="shared" si="3"/>
        <v>369.63429286017964</v>
      </c>
      <c r="O13" s="13">
        <f t="shared" si="4"/>
        <v>15.037593984962406</v>
      </c>
      <c r="P13">
        <f t="shared" si="5"/>
        <v>60.025062656641609</v>
      </c>
      <c r="Q13" s="83">
        <f t="shared" si="6"/>
        <v>14.733840304182509</v>
      </c>
      <c r="R13" s="4">
        <f t="shared" si="7"/>
        <v>78.99239543726236</v>
      </c>
      <c r="S13" s="13">
        <f t="shared" si="8"/>
        <v>7.1919949968730457</v>
      </c>
      <c r="T13">
        <f t="shared" si="9"/>
        <v>38.589883602624774</v>
      </c>
      <c r="U13" s="82">
        <f t="shared" si="10"/>
        <v>7</v>
      </c>
    </row>
    <row r="14" spans="1:21" ht="16.5" thickBot="1">
      <c r="A14">
        <v>10</v>
      </c>
      <c r="B14" s="48">
        <v>34</v>
      </c>
      <c r="C14" s="58" t="s">
        <v>125</v>
      </c>
      <c r="D14" s="50" t="s">
        <v>126</v>
      </c>
      <c r="E14" s="9">
        <v>80</v>
      </c>
      <c r="F14" s="10">
        <v>8.35</v>
      </c>
      <c r="G14" s="5">
        <v>90</v>
      </c>
      <c r="H14" s="6">
        <v>18.05</v>
      </c>
      <c r="I14" s="7">
        <v>147</v>
      </c>
      <c r="J14" s="8">
        <v>14.7</v>
      </c>
      <c r="K14" s="51">
        <f t="shared" si="0"/>
        <v>95.808383233532936</v>
      </c>
      <c r="L14" s="51">
        <f t="shared" si="1"/>
        <v>49.861495844875343</v>
      </c>
      <c r="M14" s="51">
        <f t="shared" si="2"/>
        <v>100</v>
      </c>
      <c r="N14" s="52">
        <f t="shared" si="3"/>
        <v>245.66987907840829</v>
      </c>
      <c r="O14" s="13">
        <f t="shared" si="4"/>
        <v>9.5808383233532943</v>
      </c>
      <c r="P14">
        <f t="shared" si="5"/>
        <v>38.243512974051903</v>
      </c>
      <c r="Q14" s="83">
        <f t="shared" si="6"/>
        <v>4.9861495844875341</v>
      </c>
      <c r="R14" s="4">
        <f t="shared" si="7"/>
        <v>26.732195514252524</v>
      </c>
      <c r="S14" s="13">
        <f t="shared" si="8"/>
        <v>10</v>
      </c>
      <c r="T14">
        <f t="shared" si="9"/>
        <v>53.656716417910452</v>
      </c>
      <c r="U14" s="82">
        <f t="shared" si="10"/>
        <v>16</v>
      </c>
    </row>
    <row r="15" spans="1:21" ht="16.5" thickBot="1">
      <c r="A15">
        <v>11</v>
      </c>
      <c r="B15" s="47">
        <v>35</v>
      </c>
      <c r="C15" s="56" t="s">
        <v>127</v>
      </c>
      <c r="D15" s="50" t="s">
        <v>126</v>
      </c>
      <c r="E15" s="9">
        <v>80</v>
      </c>
      <c r="F15" s="10">
        <v>17.39</v>
      </c>
      <c r="G15" s="5">
        <v>125</v>
      </c>
      <c r="H15" s="6">
        <v>18.079999999999998</v>
      </c>
      <c r="I15" s="7">
        <v>115</v>
      </c>
      <c r="J15" s="8">
        <v>18.98</v>
      </c>
      <c r="K15" s="51">
        <f t="shared" si="0"/>
        <v>46.003450258769405</v>
      </c>
      <c r="L15" s="51">
        <f t="shared" si="1"/>
        <v>69.137168141592923</v>
      </c>
      <c r="M15" s="51">
        <f t="shared" si="2"/>
        <v>60.590094836670183</v>
      </c>
      <c r="N15" s="52">
        <f t="shared" si="3"/>
        <v>175.73071323703252</v>
      </c>
      <c r="O15" s="13">
        <f t="shared" si="4"/>
        <v>4.6003450258769405</v>
      </c>
      <c r="P15">
        <f t="shared" si="5"/>
        <v>18.363043894958789</v>
      </c>
      <c r="Q15" s="83">
        <f t="shared" si="6"/>
        <v>6.9137168141592928</v>
      </c>
      <c r="R15" s="4">
        <f t="shared" si="7"/>
        <v>37.066443048815309</v>
      </c>
      <c r="S15" s="13">
        <f t="shared" si="8"/>
        <v>6.0590094836670181</v>
      </c>
      <c r="T15">
        <f t="shared" si="9"/>
        <v>32.510655363855115</v>
      </c>
      <c r="U15" s="82">
        <f t="shared" si="10"/>
        <v>18</v>
      </c>
    </row>
    <row r="16" spans="1:21" ht="16.5" thickBot="1">
      <c r="A16">
        <v>12</v>
      </c>
      <c r="B16" s="53">
        <v>36</v>
      </c>
      <c r="C16" s="61" t="s">
        <v>128</v>
      </c>
      <c r="D16" s="50" t="s">
        <v>126</v>
      </c>
      <c r="E16" s="9">
        <v>80</v>
      </c>
      <c r="F16" s="10">
        <v>7.14</v>
      </c>
      <c r="G16" s="5">
        <v>120</v>
      </c>
      <c r="H16" s="6">
        <v>14.42</v>
      </c>
      <c r="I16" s="7">
        <v>132</v>
      </c>
      <c r="J16" s="8">
        <v>17.190000000000001</v>
      </c>
      <c r="K16" s="51">
        <f t="shared" si="0"/>
        <v>112.04481792717088</v>
      </c>
      <c r="L16" s="51">
        <f t="shared" si="1"/>
        <v>83.217753120665748</v>
      </c>
      <c r="M16" s="51">
        <f t="shared" si="2"/>
        <v>76.788830715532285</v>
      </c>
      <c r="N16" s="52">
        <f t="shared" si="3"/>
        <v>272.05140176336891</v>
      </c>
      <c r="O16" s="13">
        <f t="shared" si="4"/>
        <v>11.204481792717088</v>
      </c>
      <c r="P16">
        <f t="shared" si="5"/>
        <v>44.724556489262376</v>
      </c>
      <c r="Q16" s="83">
        <f t="shared" si="6"/>
        <v>8.3217753120665741</v>
      </c>
      <c r="R16" s="4">
        <f t="shared" si="7"/>
        <v>44.615453447273055</v>
      </c>
      <c r="S16" s="13">
        <f t="shared" si="8"/>
        <v>7.6788830715532281</v>
      </c>
      <c r="T16">
        <f t="shared" si="9"/>
        <v>41.202365137662468</v>
      </c>
      <c r="U16" s="82">
        <f t="shared" si="10"/>
        <v>14</v>
      </c>
    </row>
    <row r="17" spans="1:21" ht="16.5" thickBot="1">
      <c r="A17">
        <v>13</v>
      </c>
      <c r="B17" s="48">
        <v>69</v>
      </c>
      <c r="C17" s="60" t="s">
        <v>129</v>
      </c>
      <c r="D17" s="50" t="s">
        <v>130</v>
      </c>
      <c r="E17" s="9">
        <v>120</v>
      </c>
      <c r="F17" s="10">
        <v>9.57</v>
      </c>
      <c r="G17" s="5">
        <v>155</v>
      </c>
      <c r="H17" s="6">
        <v>13.8</v>
      </c>
      <c r="I17" s="7">
        <v>139</v>
      </c>
      <c r="J17" s="8">
        <v>12.73</v>
      </c>
      <c r="K17" s="51">
        <f t="shared" si="0"/>
        <v>125.39184952978056</v>
      </c>
      <c r="L17" s="51">
        <f t="shared" si="1"/>
        <v>112.31884057971014</v>
      </c>
      <c r="M17" s="51">
        <f t="shared" si="2"/>
        <v>109.19088766692852</v>
      </c>
      <c r="N17" s="52">
        <f t="shared" si="3"/>
        <v>346.90157777641923</v>
      </c>
      <c r="O17" s="13">
        <f t="shared" si="4"/>
        <v>12.539184952978056</v>
      </c>
      <c r="P17">
        <f t="shared" si="5"/>
        <v>50.052246603970737</v>
      </c>
      <c r="Q17" s="83">
        <f t="shared" si="6"/>
        <v>11.231884057971014</v>
      </c>
      <c r="R17" s="4">
        <f t="shared" si="7"/>
        <v>60.217391304347828</v>
      </c>
      <c r="S17" s="13">
        <f t="shared" si="8"/>
        <v>10.919088766692852</v>
      </c>
      <c r="T17">
        <f t="shared" si="9"/>
        <v>58.588244949642998</v>
      </c>
      <c r="U17" s="82">
        <f t="shared" si="10"/>
        <v>9</v>
      </c>
    </row>
    <row r="18" spans="1:21" ht="16.5" thickBot="1">
      <c r="A18">
        <v>14</v>
      </c>
      <c r="B18" s="47">
        <v>70</v>
      </c>
      <c r="C18" s="59" t="s">
        <v>131</v>
      </c>
      <c r="D18" s="50" t="s">
        <v>130</v>
      </c>
      <c r="E18" s="9">
        <v>100</v>
      </c>
      <c r="F18" s="10">
        <v>8.7200000000000006</v>
      </c>
      <c r="G18" s="5">
        <v>165</v>
      </c>
      <c r="H18" s="6">
        <v>14.32</v>
      </c>
      <c r="I18" s="7">
        <v>141</v>
      </c>
      <c r="J18" s="8">
        <v>12.47</v>
      </c>
      <c r="K18" s="51">
        <f t="shared" si="0"/>
        <v>114.67889908256879</v>
      </c>
      <c r="L18" s="51">
        <f t="shared" si="1"/>
        <v>115.22346368715084</v>
      </c>
      <c r="M18" s="51">
        <f t="shared" si="2"/>
        <v>113.07137129109863</v>
      </c>
      <c r="N18" s="52">
        <f t="shared" si="3"/>
        <v>342.97373406081823</v>
      </c>
      <c r="O18" s="13">
        <f t="shared" si="4"/>
        <v>11.467889908256879</v>
      </c>
      <c r="P18">
        <f t="shared" si="5"/>
        <v>45.775993883792047</v>
      </c>
      <c r="Q18" s="83">
        <f t="shared" si="6"/>
        <v>11.522346368715084</v>
      </c>
      <c r="R18" s="4">
        <f t="shared" si="7"/>
        <v>61.774644080014426</v>
      </c>
      <c r="S18" s="13">
        <f t="shared" si="8"/>
        <v>11.307137129109863</v>
      </c>
      <c r="T18">
        <f t="shared" si="9"/>
        <v>60.670385043507402</v>
      </c>
      <c r="U18" s="82">
        <f t="shared" si="10"/>
        <v>10</v>
      </c>
    </row>
    <row r="19" spans="1:21" ht="16.5" thickBot="1">
      <c r="A19">
        <v>15</v>
      </c>
      <c r="B19" s="53">
        <v>71</v>
      </c>
      <c r="C19" s="57" t="s">
        <v>132</v>
      </c>
      <c r="D19" s="50" t="s">
        <v>130</v>
      </c>
      <c r="E19" s="9">
        <v>120</v>
      </c>
      <c r="F19" s="10">
        <v>6.92</v>
      </c>
      <c r="G19" s="5">
        <v>125</v>
      </c>
      <c r="H19" s="6">
        <v>11.03</v>
      </c>
      <c r="I19" s="7">
        <v>139</v>
      </c>
      <c r="J19" s="8">
        <v>10</v>
      </c>
      <c r="K19" s="51">
        <f t="shared" si="0"/>
        <v>173.41040462427745</v>
      </c>
      <c r="L19" s="51">
        <f t="shared" si="1"/>
        <v>113.32728921124207</v>
      </c>
      <c r="M19" s="51">
        <f t="shared" si="2"/>
        <v>139</v>
      </c>
      <c r="N19" s="52">
        <f t="shared" si="3"/>
        <v>425.73769383551951</v>
      </c>
      <c r="O19" s="13">
        <f t="shared" si="4"/>
        <v>17.341040462427745</v>
      </c>
      <c r="P19">
        <f t="shared" si="5"/>
        <v>69.219653179190757</v>
      </c>
      <c r="Q19" s="83">
        <f t="shared" si="6"/>
        <v>11.332728921124207</v>
      </c>
      <c r="R19" s="4">
        <f t="shared" si="7"/>
        <v>60.758049893253016</v>
      </c>
      <c r="S19" s="13">
        <f t="shared" si="8"/>
        <v>13.9</v>
      </c>
      <c r="T19">
        <f t="shared" si="9"/>
        <v>74.582835820895525</v>
      </c>
      <c r="U19" s="82">
        <f t="shared" si="10"/>
        <v>6</v>
      </c>
    </row>
    <row r="20" spans="1:21" ht="16.5" thickBot="1">
      <c r="A20">
        <v>16</v>
      </c>
      <c r="B20" s="48">
        <v>86</v>
      </c>
      <c r="C20" s="60" t="s">
        <v>133</v>
      </c>
      <c r="D20" s="50" t="s">
        <v>134</v>
      </c>
      <c r="E20" s="9">
        <v>120</v>
      </c>
      <c r="F20" s="10">
        <v>7.39</v>
      </c>
      <c r="G20" s="5">
        <v>170</v>
      </c>
      <c r="H20" s="6">
        <v>10.72</v>
      </c>
      <c r="I20" s="7">
        <v>141</v>
      </c>
      <c r="J20" s="8">
        <v>8.7200000000000006</v>
      </c>
      <c r="K20" s="51">
        <f t="shared" si="0"/>
        <v>162.38159675236807</v>
      </c>
      <c r="L20" s="51">
        <f t="shared" si="1"/>
        <v>158.58208955223881</v>
      </c>
      <c r="M20" s="51">
        <f t="shared" si="2"/>
        <v>161.69724770642202</v>
      </c>
      <c r="N20" s="52">
        <f t="shared" si="3"/>
        <v>482.66093401102887</v>
      </c>
      <c r="O20" s="13">
        <f t="shared" si="4"/>
        <v>16.238159675236808</v>
      </c>
      <c r="P20">
        <f t="shared" si="5"/>
        <v>64.817320703653593</v>
      </c>
      <c r="Q20" s="83">
        <f t="shared" si="6"/>
        <v>15.85820895522388</v>
      </c>
      <c r="R20" s="4">
        <f t="shared" si="7"/>
        <v>85.020462205103513</v>
      </c>
      <c r="S20" s="13">
        <f t="shared" si="8"/>
        <v>16.169724770642201</v>
      </c>
      <c r="T20">
        <f t="shared" si="9"/>
        <v>86.761433657401071</v>
      </c>
      <c r="U20" s="82">
        <f t="shared" si="10"/>
        <v>3</v>
      </c>
    </row>
    <row r="21" spans="1:21" ht="16.5" thickBot="1">
      <c r="A21">
        <v>17</v>
      </c>
      <c r="B21" s="47">
        <v>87</v>
      </c>
      <c r="C21" s="56" t="s">
        <v>135</v>
      </c>
      <c r="D21" s="50" t="s">
        <v>134</v>
      </c>
      <c r="E21" s="9">
        <v>120</v>
      </c>
      <c r="F21" s="10">
        <v>6.57</v>
      </c>
      <c r="G21" s="5">
        <v>160</v>
      </c>
      <c r="H21" s="6">
        <v>11.54</v>
      </c>
      <c r="I21" s="7">
        <v>148</v>
      </c>
      <c r="J21" s="8">
        <v>11.79</v>
      </c>
      <c r="K21" s="51">
        <f t="shared" si="0"/>
        <v>182.64840182648402</v>
      </c>
      <c r="L21" s="51">
        <f t="shared" si="1"/>
        <v>138.64818024263431</v>
      </c>
      <c r="M21" s="51">
        <f t="shared" si="2"/>
        <v>125.5301102629347</v>
      </c>
      <c r="N21" s="52">
        <f t="shared" si="3"/>
        <v>446.82669233205309</v>
      </c>
      <c r="O21" s="13">
        <f t="shared" si="4"/>
        <v>18.264840182648403</v>
      </c>
      <c r="P21">
        <f t="shared" si="5"/>
        <v>72.907153729071538</v>
      </c>
      <c r="Q21" s="83">
        <f t="shared" si="6"/>
        <v>13.864818024263432</v>
      </c>
      <c r="R21" s="4">
        <f t="shared" si="7"/>
        <v>74.333314697825244</v>
      </c>
      <c r="S21" s="13">
        <f t="shared" si="8"/>
        <v>12.55301102629347</v>
      </c>
      <c r="T21">
        <f t="shared" si="9"/>
        <v>67.35533528287317</v>
      </c>
      <c r="U21" s="82">
        <f t="shared" si="10"/>
        <v>4</v>
      </c>
    </row>
    <row r="22" spans="1:21" ht="16.5" thickBot="1">
      <c r="A22">
        <v>18</v>
      </c>
      <c r="B22" s="53">
        <v>88</v>
      </c>
      <c r="C22" s="61" t="s">
        <v>136</v>
      </c>
      <c r="D22" s="50" t="s">
        <v>134</v>
      </c>
      <c r="E22" s="9">
        <v>120</v>
      </c>
      <c r="F22" s="10">
        <v>6.98</v>
      </c>
      <c r="G22" s="5">
        <v>170</v>
      </c>
      <c r="H22" s="6">
        <v>13.76</v>
      </c>
      <c r="I22" s="7">
        <v>90</v>
      </c>
      <c r="J22" s="8">
        <v>13.55</v>
      </c>
      <c r="K22" s="51">
        <f t="shared" si="0"/>
        <v>171.91977077363896</v>
      </c>
      <c r="L22" s="51">
        <f t="shared" si="1"/>
        <v>123.54651162790699</v>
      </c>
      <c r="M22" s="51">
        <f t="shared" si="2"/>
        <v>66.420664206642059</v>
      </c>
      <c r="N22" s="52">
        <f t="shared" si="3"/>
        <v>361.88694660818805</v>
      </c>
      <c r="O22" s="13">
        <f t="shared" si="4"/>
        <v>17.191977077363894</v>
      </c>
      <c r="P22">
        <f t="shared" si="5"/>
        <v>68.624641833810884</v>
      </c>
      <c r="Q22" s="83">
        <f t="shared" si="6"/>
        <v>12.354651162790699</v>
      </c>
      <c r="R22" s="4">
        <f t="shared" si="7"/>
        <v>66.236871717929503</v>
      </c>
      <c r="S22" s="13">
        <f t="shared" si="8"/>
        <v>6.6420664206642064</v>
      </c>
      <c r="T22">
        <f t="shared" si="9"/>
        <v>35.639147436250482</v>
      </c>
      <c r="U22" s="82">
        <f t="shared" si="10"/>
        <v>8</v>
      </c>
    </row>
    <row r="23" spans="1:21" ht="16.5" thickBot="1">
      <c r="A23">
        <v>19</v>
      </c>
      <c r="B23" s="48"/>
      <c r="C23" s="58"/>
      <c r="D23" s="50"/>
      <c r="E23" s="9">
        <v>1</v>
      </c>
      <c r="F23" s="10">
        <v>1</v>
      </c>
      <c r="G23" s="5">
        <v>1</v>
      </c>
      <c r="H23" s="6">
        <v>1</v>
      </c>
      <c r="I23" s="7">
        <v>1</v>
      </c>
      <c r="J23" s="8">
        <v>1</v>
      </c>
      <c r="K23" s="51">
        <f t="shared" si="0"/>
        <v>10</v>
      </c>
      <c r="L23" s="51">
        <f t="shared" si="1"/>
        <v>10</v>
      </c>
      <c r="M23" s="51">
        <f t="shared" si="2"/>
        <v>10</v>
      </c>
      <c r="N23" s="52">
        <f t="shared" si="3"/>
        <v>30</v>
      </c>
      <c r="O23" s="13">
        <f t="shared" si="4"/>
        <v>1</v>
      </c>
      <c r="P23">
        <f t="shared" si="5"/>
        <v>3.9916666666666667</v>
      </c>
      <c r="Q23" s="83">
        <f t="shared" si="6"/>
        <v>1</v>
      </c>
      <c r="R23" s="4">
        <f t="shared" si="7"/>
        <v>5.3612903225806461</v>
      </c>
      <c r="S23" s="13">
        <f t="shared" si="8"/>
        <v>1</v>
      </c>
      <c r="T23">
        <f t="shared" si="9"/>
        <v>5.3656716417910451</v>
      </c>
      <c r="U23" s="82">
        <f t="shared" si="10"/>
        <v>19</v>
      </c>
    </row>
    <row r="24" spans="1:21" ht="16.5" thickBot="1">
      <c r="A24">
        <v>20</v>
      </c>
      <c r="B24" s="47"/>
      <c r="C24" s="56"/>
      <c r="D24" s="49"/>
      <c r="E24" s="9">
        <v>1</v>
      </c>
      <c r="F24" s="10">
        <v>1</v>
      </c>
      <c r="G24" s="5">
        <v>1</v>
      </c>
      <c r="H24" s="6">
        <v>1</v>
      </c>
      <c r="I24" s="7">
        <v>1</v>
      </c>
      <c r="J24" s="8">
        <v>1</v>
      </c>
      <c r="K24" s="51">
        <f t="shared" si="0"/>
        <v>10</v>
      </c>
      <c r="L24" s="51">
        <f t="shared" si="1"/>
        <v>10</v>
      </c>
      <c r="M24" s="51">
        <f t="shared" si="2"/>
        <v>10</v>
      </c>
      <c r="N24" s="52">
        <f t="shared" si="3"/>
        <v>30</v>
      </c>
      <c r="O24" s="13">
        <f t="shared" si="4"/>
        <v>1</v>
      </c>
      <c r="P24">
        <f t="shared" si="5"/>
        <v>3.9916666666666667</v>
      </c>
      <c r="Q24" s="83">
        <f t="shared" si="6"/>
        <v>1</v>
      </c>
      <c r="R24" s="4">
        <f t="shared" si="7"/>
        <v>5.3612903225806461</v>
      </c>
      <c r="S24" s="13">
        <f t="shared" si="8"/>
        <v>1</v>
      </c>
      <c r="T24">
        <f t="shared" si="9"/>
        <v>5.3656716417910451</v>
      </c>
      <c r="U24" s="82">
        <f t="shared" si="10"/>
        <v>19</v>
      </c>
    </row>
    <row r="25" spans="1:21" ht="16.5" thickBot="1">
      <c r="A25">
        <v>21</v>
      </c>
      <c r="B25" s="53"/>
      <c r="C25" s="57"/>
      <c r="D25" s="54"/>
      <c r="E25" s="9">
        <v>1</v>
      </c>
      <c r="F25" s="10">
        <v>1</v>
      </c>
      <c r="G25" s="5">
        <v>1</v>
      </c>
      <c r="H25" s="6">
        <v>1</v>
      </c>
      <c r="I25" s="7">
        <v>1</v>
      </c>
      <c r="J25" s="8">
        <v>1</v>
      </c>
      <c r="K25" s="51">
        <f t="shared" si="0"/>
        <v>10</v>
      </c>
      <c r="L25" s="51">
        <f t="shared" si="1"/>
        <v>10</v>
      </c>
      <c r="M25" s="51">
        <f t="shared" si="2"/>
        <v>10</v>
      </c>
      <c r="N25" s="52">
        <f t="shared" si="3"/>
        <v>30</v>
      </c>
      <c r="O25" s="13">
        <f t="shared" si="4"/>
        <v>1</v>
      </c>
      <c r="P25">
        <f t="shared" si="5"/>
        <v>3.9916666666666667</v>
      </c>
      <c r="Q25" s="83">
        <f t="shared" si="6"/>
        <v>1</v>
      </c>
      <c r="R25" s="4">
        <f t="shared" si="7"/>
        <v>5.3612903225806461</v>
      </c>
      <c r="S25" s="13">
        <f t="shared" si="8"/>
        <v>1</v>
      </c>
      <c r="T25">
        <f t="shared" si="9"/>
        <v>5.3656716417910451</v>
      </c>
      <c r="U25" s="82">
        <f t="shared" si="10"/>
        <v>19</v>
      </c>
    </row>
    <row r="26" spans="1:21" ht="16.5" thickBot="1">
      <c r="A26">
        <v>22</v>
      </c>
      <c r="B26" s="48"/>
      <c r="C26" s="60"/>
      <c r="D26" s="50"/>
      <c r="E26" s="9">
        <v>1</v>
      </c>
      <c r="F26" s="10">
        <v>1</v>
      </c>
      <c r="G26" s="5">
        <v>1</v>
      </c>
      <c r="H26" s="6">
        <v>1</v>
      </c>
      <c r="I26" s="7">
        <v>1</v>
      </c>
      <c r="J26" s="8">
        <v>1</v>
      </c>
      <c r="K26" s="51">
        <f t="shared" si="0"/>
        <v>10</v>
      </c>
      <c r="L26" s="51">
        <f t="shared" si="1"/>
        <v>10</v>
      </c>
      <c r="M26" s="51">
        <f t="shared" si="2"/>
        <v>10</v>
      </c>
      <c r="N26" s="52">
        <f t="shared" si="3"/>
        <v>30</v>
      </c>
      <c r="O26" s="13">
        <f t="shared" si="4"/>
        <v>1</v>
      </c>
      <c r="P26">
        <f t="shared" si="5"/>
        <v>3.9916666666666667</v>
      </c>
      <c r="Q26" s="83">
        <f t="shared" si="6"/>
        <v>1</v>
      </c>
      <c r="R26" s="4">
        <f t="shared" si="7"/>
        <v>5.3612903225806461</v>
      </c>
      <c r="S26" s="13">
        <f t="shared" si="8"/>
        <v>1</v>
      </c>
      <c r="T26">
        <f t="shared" si="9"/>
        <v>5.3656716417910451</v>
      </c>
      <c r="U26" s="82">
        <f t="shared" si="10"/>
        <v>19</v>
      </c>
    </row>
    <row r="27" spans="1:21" ht="16.5" thickBot="1">
      <c r="A27">
        <v>23</v>
      </c>
      <c r="B27" s="47"/>
      <c r="C27" s="56"/>
      <c r="D27" s="49"/>
      <c r="E27" s="9">
        <v>1</v>
      </c>
      <c r="F27" s="10">
        <v>1</v>
      </c>
      <c r="G27" s="5">
        <v>1</v>
      </c>
      <c r="H27" s="6">
        <v>1</v>
      </c>
      <c r="I27" s="7">
        <v>1</v>
      </c>
      <c r="J27" s="8">
        <v>1</v>
      </c>
      <c r="K27" s="51">
        <f t="shared" si="0"/>
        <v>10</v>
      </c>
      <c r="L27" s="51">
        <f t="shared" si="1"/>
        <v>10</v>
      </c>
      <c r="M27" s="51">
        <f t="shared" si="2"/>
        <v>10</v>
      </c>
      <c r="N27" s="52">
        <f t="shared" si="3"/>
        <v>30</v>
      </c>
      <c r="O27" s="13">
        <f t="shared" si="4"/>
        <v>1</v>
      </c>
      <c r="P27">
        <f t="shared" si="5"/>
        <v>3.9916666666666667</v>
      </c>
      <c r="Q27" s="83">
        <f t="shared" si="6"/>
        <v>1</v>
      </c>
      <c r="R27" s="4">
        <f t="shared" si="7"/>
        <v>5.3612903225806461</v>
      </c>
      <c r="S27" s="13">
        <f t="shared" si="8"/>
        <v>1</v>
      </c>
      <c r="T27">
        <f t="shared" si="9"/>
        <v>5.3656716417910451</v>
      </c>
      <c r="U27" s="82">
        <f t="shared" si="10"/>
        <v>19</v>
      </c>
    </row>
    <row r="28" spans="1:21" ht="16.5" thickBot="1">
      <c r="A28">
        <v>24</v>
      </c>
      <c r="B28" s="53"/>
      <c r="C28" s="61"/>
      <c r="D28" s="54"/>
      <c r="E28" s="9">
        <v>1</v>
      </c>
      <c r="F28" s="10">
        <v>1</v>
      </c>
      <c r="G28" s="5">
        <v>1</v>
      </c>
      <c r="H28" s="6">
        <v>1</v>
      </c>
      <c r="I28" s="7">
        <v>1</v>
      </c>
      <c r="J28" s="8">
        <v>1</v>
      </c>
      <c r="K28" s="51">
        <f t="shared" si="0"/>
        <v>10</v>
      </c>
      <c r="L28" s="51">
        <f t="shared" si="1"/>
        <v>10</v>
      </c>
      <c r="M28" s="51">
        <f t="shared" si="2"/>
        <v>10</v>
      </c>
      <c r="N28" s="52">
        <f t="shared" si="3"/>
        <v>30</v>
      </c>
      <c r="O28" s="13">
        <f t="shared" si="4"/>
        <v>1</v>
      </c>
      <c r="P28">
        <f t="shared" si="5"/>
        <v>3.9916666666666667</v>
      </c>
      <c r="Q28" s="83">
        <f t="shared" si="6"/>
        <v>1</v>
      </c>
      <c r="R28" s="4">
        <f t="shared" si="7"/>
        <v>5.3612903225806461</v>
      </c>
      <c r="S28" s="13">
        <f t="shared" si="8"/>
        <v>1</v>
      </c>
      <c r="T28">
        <f t="shared" si="9"/>
        <v>5.3656716417910451</v>
      </c>
      <c r="U28" s="82">
        <f t="shared" si="10"/>
        <v>19</v>
      </c>
    </row>
    <row r="29" spans="1:21" ht="16.5" thickBot="1">
      <c r="A29">
        <v>25</v>
      </c>
      <c r="B29" s="48"/>
      <c r="C29" s="60"/>
      <c r="D29" s="50"/>
      <c r="E29" s="9">
        <v>1</v>
      </c>
      <c r="F29" s="10">
        <v>1</v>
      </c>
      <c r="G29" s="5">
        <v>1</v>
      </c>
      <c r="H29" s="6">
        <v>1</v>
      </c>
      <c r="I29" s="7">
        <v>1</v>
      </c>
      <c r="J29" s="8">
        <v>1</v>
      </c>
      <c r="K29" s="51">
        <f t="shared" si="0"/>
        <v>10</v>
      </c>
      <c r="L29" s="51">
        <f t="shared" si="1"/>
        <v>10</v>
      </c>
      <c r="M29" s="51">
        <f t="shared" si="2"/>
        <v>10</v>
      </c>
      <c r="N29" s="52">
        <f t="shared" si="3"/>
        <v>30</v>
      </c>
      <c r="O29" s="13">
        <f t="shared" si="4"/>
        <v>1</v>
      </c>
      <c r="P29">
        <f t="shared" si="5"/>
        <v>3.9916666666666667</v>
      </c>
      <c r="Q29" s="83">
        <f t="shared" si="6"/>
        <v>1</v>
      </c>
      <c r="R29" s="4">
        <f t="shared" si="7"/>
        <v>5.3612903225806461</v>
      </c>
      <c r="S29" s="13">
        <f t="shared" si="8"/>
        <v>1</v>
      </c>
      <c r="T29">
        <f t="shared" si="9"/>
        <v>5.3656716417910451</v>
      </c>
      <c r="U29" s="82">
        <f t="shared" si="10"/>
        <v>19</v>
      </c>
    </row>
    <row r="30" spans="1:21" ht="16.5" thickBot="1">
      <c r="A30">
        <v>26</v>
      </c>
      <c r="B30" s="47"/>
      <c r="C30" s="56"/>
      <c r="D30" s="55"/>
      <c r="E30" s="9">
        <v>1</v>
      </c>
      <c r="F30" s="10">
        <v>1</v>
      </c>
      <c r="G30" s="5">
        <v>1</v>
      </c>
      <c r="H30" s="6">
        <v>1</v>
      </c>
      <c r="I30" s="7">
        <v>1</v>
      </c>
      <c r="J30" s="8">
        <v>1</v>
      </c>
      <c r="K30" s="51">
        <f t="shared" si="0"/>
        <v>10</v>
      </c>
      <c r="L30" s="51">
        <f t="shared" si="1"/>
        <v>10</v>
      </c>
      <c r="M30" s="51">
        <f t="shared" si="2"/>
        <v>10</v>
      </c>
      <c r="N30" s="52">
        <f t="shared" si="3"/>
        <v>30</v>
      </c>
      <c r="O30" s="13">
        <f t="shared" si="4"/>
        <v>1</v>
      </c>
      <c r="P30">
        <f t="shared" si="5"/>
        <v>3.9916666666666667</v>
      </c>
      <c r="Q30" s="83">
        <f t="shared" si="6"/>
        <v>1</v>
      </c>
      <c r="R30" s="4">
        <f t="shared" si="7"/>
        <v>5.3612903225806461</v>
      </c>
      <c r="S30" s="13">
        <f t="shared" si="8"/>
        <v>1</v>
      </c>
      <c r="T30">
        <f t="shared" si="9"/>
        <v>5.3656716417910451</v>
      </c>
      <c r="U30" s="82">
        <f t="shared" si="10"/>
        <v>19</v>
      </c>
    </row>
    <row r="31" spans="1:21" ht="16.5" thickBot="1">
      <c r="A31">
        <v>27</v>
      </c>
      <c r="B31" s="53"/>
      <c r="C31" s="57"/>
      <c r="D31" s="54"/>
      <c r="E31" s="9">
        <v>1</v>
      </c>
      <c r="F31" s="10">
        <v>1</v>
      </c>
      <c r="G31" s="5">
        <v>1</v>
      </c>
      <c r="H31" s="6">
        <v>1</v>
      </c>
      <c r="I31" s="7">
        <v>1</v>
      </c>
      <c r="J31" s="8">
        <v>1</v>
      </c>
      <c r="K31" s="51">
        <f t="shared" si="0"/>
        <v>10</v>
      </c>
      <c r="L31" s="51">
        <f t="shared" si="1"/>
        <v>10</v>
      </c>
      <c r="M31" s="51">
        <f t="shared" si="2"/>
        <v>10</v>
      </c>
      <c r="N31" s="52">
        <f t="shared" si="3"/>
        <v>30</v>
      </c>
      <c r="O31" s="13">
        <f t="shared" si="4"/>
        <v>1</v>
      </c>
      <c r="P31">
        <f t="shared" si="5"/>
        <v>3.9916666666666667</v>
      </c>
      <c r="Q31" s="83">
        <f t="shared" si="6"/>
        <v>1</v>
      </c>
      <c r="R31" s="4">
        <f t="shared" si="7"/>
        <v>5.3612903225806461</v>
      </c>
      <c r="S31" s="13">
        <f t="shared" si="8"/>
        <v>1</v>
      </c>
      <c r="T31">
        <f t="shared" si="9"/>
        <v>5.3656716417910451</v>
      </c>
      <c r="U31" s="82">
        <f t="shared" si="10"/>
        <v>19</v>
      </c>
    </row>
    <row r="32" spans="1:21" ht="16.5" thickBot="1">
      <c r="A32">
        <v>28</v>
      </c>
      <c r="B32" s="48"/>
      <c r="C32" s="58"/>
      <c r="D32" s="50"/>
      <c r="E32" s="9">
        <v>1</v>
      </c>
      <c r="F32" s="10">
        <v>1</v>
      </c>
      <c r="G32" s="5">
        <v>1</v>
      </c>
      <c r="H32" s="6">
        <v>1</v>
      </c>
      <c r="I32" s="7">
        <v>1</v>
      </c>
      <c r="J32" s="8">
        <v>1</v>
      </c>
      <c r="K32" s="51">
        <f t="shared" si="0"/>
        <v>10</v>
      </c>
      <c r="L32" s="51">
        <f t="shared" si="1"/>
        <v>10</v>
      </c>
      <c r="M32" s="51">
        <f t="shared" si="2"/>
        <v>10</v>
      </c>
      <c r="N32" s="52">
        <f t="shared" si="3"/>
        <v>30</v>
      </c>
      <c r="O32" s="13">
        <f t="shared" si="4"/>
        <v>1</v>
      </c>
      <c r="P32">
        <f t="shared" si="5"/>
        <v>3.9916666666666667</v>
      </c>
      <c r="Q32" s="83">
        <f t="shared" si="6"/>
        <v>1</v>
      </c>
      <c r="R32" s="4">
        <f t="shared" si="7"/>
        <v>5.3612903225806461</v>
      </c>
      <c r="S32" s="13">
        <f t="shared" si="8"/>
        <v>1</v>
      </c>
      <c r="T32">
        <f t="shared" si="9"/>
        <v>5.3656716417910451</v>
      </c>
      <c r="U32" s="82">
        <f t="shared" si="10"/>
        <v>19</v>
      </c>
    </row>
    <row r="33" spans="1:21" ht="16.5" thickBot="1">
      <c r="A33">
        <v>29</v>
      </c>
      <c r="B33" s="47"/>
      <c r="C33" s="56"/>
      <c r="D33" s="49"/>
      <c r="E33" s="9">
        <v>1</v>
      </c>
      <c r="F33" s="10">
        <v>1</v>
      </c>
      <c r="G33" s="5">
        <v>1</v>
      </c>
      <c r="H33" s="6">
        <v>1</v>
      </c>
      <c r="I33" s="7">
        <v>1</v>
      </c>
      <c r="J33" s="8">
        <v>1</v>
      </c>
      <c r="K33" s="51">
        <f t="shared" si="0"/>
        <v>10</v>
      </c>
      <c r="L33" s="51">
        <f t="shared" si="1"/>
        <v>10</v>
      </c>
      <c r="M33" s="51">
        <f t="shared" si="2"/>
        <v>10</v>
      </c>
      <c r="N33" s="52">
        <f t="shared" si="3"/>
        <v>30</v>
      </c>
      <c r="O33" s="13">
        <f t="shared" si="4"/>
        <v>1</v>
      </c>
      <c r="P33">
        <f t="shared" si="5"/>
        <v>3.9916666666666667</v>
      </c>
      <c r="Q33" s="83">
        <f t="shared" si="6"/>
        <v>1</v>
      </c>
      <c r="R33" s="4">
        <f t="shared" si="7"/>
        <v>5.3612903225806461</v>
      </c>
      <c r="S33" s="13">
        <f t="shared" si="8"/>
        <v>1</v>
      </c>
      <c r="T33">
        <f t="shared" si="9"/>
        <v>5.3656716417910451</v>
      </c>
      <c r="U33" s="82">
        <f t="shared" si="10"/>
        <v>19</v>
      </c>
    </row>
    <row r="34" spans="1:21" ht="16.5" thickBot="1">
      <c r="A34">
        <v>30</v>
      </c>
      <c r="B34" s="53"/>
      <c r="C34" s="57"/>
      <c r="D34" s="54"/>
      <c r="E34" s="9">
        <v>1</v>
      </c>
      <c r="F34" s="10">
        <v>1</v>
      </c>
      <c r="G34" s="5">
        <v>1</v>
      </c>
      <c r="H34" s="6">
        <v>1</v>
      </c>
      <c r="I34" s="7">
        <v>1</v>
      </c>
      <c r="J34" s="8">
        <v>1</v>
      </c>
      <c r="K34" s="51">
        <f t="shared" si="0"/>
        <v>10</v>
      </c>
      <c r="L34" s="51">
        <f t="shared" si="1"/>
        <v>10</v>
      </c>
      <c r="M34" s="51">
        <f t="shared" si="2"/>
        <v>10</v>
      </c>
      <c r="N34" s="52">
        <f t="shared" si="3"/>
        <v>30</v>
      </c>
      <c r="O34" s="13">
        <f t="shared" si="4"/>
        <v>1</v>
      </c>
      <c r="P34">
        <f t="shared" si="5"/>
        <v>3.9916666666666667</v>
      </c>
      <c r="Q34" s="83">
        <f t="shared" si="6"/>
        <v>1</v>
      </c>
      <c r="R34" s="4">
        <f t="shared" si="7"/>
        <v>5.3612903225806461</v>
      </c>
      <c r="S34" s="13">
        <f t="shared" si="8"/>
        <v>1</v>
      </c>
      <c r="T34">
        <f t="shared" si="9"/>
        <v>5.3656716417910451</v>
      </c>
      <c r="U34" s="82">
        <f t="shared" si="10"/>
        <v>19</v>
      </c>
    </row>
    <row r="35" spans="1:21" ht="16.5" thickBot="1">
      <c r="A35">
        <v>31</v>
      </c>
      <c r="B35" s="48"/>
      <c r="C35" s="58"/>
      <c r="D35" s="50"/>
      <c r="E35" s="9">
        <v>1</v>
      </c>
      <c r="F35" s="10">
        <v>1</v>
      </c>
      <c r="G35" s="5">
        <v>1</v>
      </c>
      <c r="H35" s="6">
        <v>1</v>
      </c>
      <c r="I35" s="7">
        <v>1</v>
      </c>
      <c r="J35" s="8">
        <v>1</v>
      </c>
      <c r="K35" s="51">
        <f t="shared" si="0"/>
        <v>10</v>
      </c>
      <c r="L35" s="51">
        <f t="shared" si="1"/>
        <v>10</v>
      </c>
      <c r="M35" s="51">
        <f t="shared" si="2"/>
        <v>10</v>
      </c>
      <c r="N35" s="52">
        <f t="shared" si="3"/>
        <v>30</v>
      </c>
      <c r="O35" s="13">
        <f t="shared" si="4"/>
        <v>1</v>
      </c>
      <c r="P35">
        <f t="shared" si="5"/>
        <v>3.9916666666666667</v>
      </c>
      <c r="Q35" s="83">
        <f t="shared" si="6"/>
        <v>1</v>
      </c>
      <c r="R35" s="4">
        <f t="shared" si="7"/>
        <v>5.3612903225806461</v>
      </c>
      <c r="S35" s="13">
        <f t="shared" si="8"/>
        <v>1</v>
      </c>
      <c r="T35">
        <f t="shared" si="9"/>
        <v>5.3656716417910451</v>
      </c>
      <c r="U35" s="82">
        <f t="shared" si="10"/>
        <v>19</v>
      </c>
    </row>
    <row r="36" spans="1:21" ht="16.5" thickBot="1">
      <c r="A36">
        <v>32</v>
      </c>
      <c r="B36" s="47"/>
      <c r="C36" s="56"/>
      <c r="D36" s="49"/>
      <c r="E36" s="9">
        <v>1</v>
      </c>
      <c r="F36" s="10">
        <v>1</v>
      </c>
      <c r="G36" s="5">
        <v>1</v>
      </c>
      <c r="H36" s="6">
        <v>1</v>
      </c>
      <c r="I36" s="7">
        <v>1</v>
      </c>
      <c r="J36" s="8">
        <v>1</v>
      </c>
      <c r="K36" s="51">
        <f t="shared" si="0"/>
        <v>10</v>
      </c>
      <c r="L36" s="51">
        <f t="shared" si="1"/>
        <v>10</v>
      </c>
      <c r="M36" s="51">
        <f t="shared" si="2"/>
        <v>10</v>
      </c>
      <c r="N36" s="52">
        <f t="shared" si="3"/>
        <v>30</v>
      </c>
      <c r="O36" s="13">
        <f t="shared" si="4"/>
        <v>1</v>
      </c>
      <c r="P36">
        <f t="shared" si="5"/>
        <v>3.9916666666666667</v>
      </c>
      <c r="Q36" s="83">
        <f t="shared" si="6"/>
        <v>1</v>
      </c>
      <c r="R36" s="4">
        <f t="shared" si="7"/>
        <v>5.3612903225806461</v>
      </c>
      <c r="S36" s="13">
        <f t="shared" si="8"/>
        <v>1</v>
      </c>
      <c r="T36">
        <f t="shared" si="9"/>
        <v>5.3656716417910451</v>
      </c>
      <c r="U36" s="82">
        <f t="shared" si="10"/>
        <v>19</v>
      </c>
    </row>
    <row r="37" spans="1:21" ht="16.5" thickBot="1">
      <c r="A37">
        <v>33</v>
      </c>
      <c r="B37" s="53"/>
      <c r="C37" s="57"/>
      <c r="D37" s="54"/>
      <c r="E37" s="9">
        <v>1</v>
      </c>
      <c r="F37" s="10">
        <v>1</v>
      </c>
      <c r="G37" s="5">
        <v>1</v>
      </c>
      <c r="H37" s="6">
        <v>1</v>
      </c>
      <c r="I37" s="7">
        <v>1</v>
      </c>
      <c r="J37" s="8">
        <v>1</v>
      </c>
      <c r="K37" s="51">
        <f t="shared" si="0"/>
        <v>10</v>
      </c>
      <c r="L37" s="51">
        <f t="shared" si="1"/>
        <v>10</v>
      </c>
      <c r="M37" s="51">
        <f t="shared" si="2"/>
        <v>10</v>
      </c>
      <c r="N37" s="52">
        <f t="shared" si="3"/>
        <v>30</v>
      </c>
      <c r="O37" s="13">
        <f t="shared" si="4"/>
        <v>1</v>
      </c>
      <c r="P37">
        <f t="shared" si="5"/>
        <v>3.9916666666666667</v>
      </c>
      <c r="Q37" s="83">
        <f t="shared" si="6"/>
        <v>1</v>
      </c>
      <c r="R37" s="4">
        <f t="shared" si="7"/>
        <v>5.3612903225806461</v>
      </c>
      <c r="S37" s="13">
        <f t="shared" si="8"/>
        <v>1</v>
      </c>
      <c r="T37">
        <f t="shared" si="9"/>
        <v>5.3656716417910451</v>
      </c>
      <c r="U37" s="82">
        <f t="shared" si="10"/>
        <v>19</v>
      </c>
    </row>
    <row r="38" spans="1:21" ht="16.5" thickBot="1">
      <c r="A38">
        <v>34</v>
      </c>
      <c r="B38" s="48"/>
      <c r="C38" s="58"/>
      <c r="D38" s="50"/>
      <c r="E38" s="9">
        <v>1</v>
      </c>
      <c r="F38" s="10">
        <v>1</v>
      </c>
      <c r="G38" s="5">
        <v>1</v>
      </c>
      <c r="H38" s="6">
        <v>1</v>
      </c>
      <c r="I38" s="7">
        <v>1</v>
      </c>
      <c r="J38" s="8">
        <v>1</v>
      </c>
      <c r="K38" s="51">
        <f t="shared" si="0"/>
        <v>10</v>
      </c>
      <c r="L38" s="51">
        <f t="shared" si="1"/>
        <v>10</v>
      </c>
      <c r="M38" s="51">
        <f t="shared" si="2"/>
        <v>10</v>
      </c>
      <c r="N38" s="52">
        <f t="shared" si="3"/>
        <v>30</v>
      </c>
      <c r="O38" s="13">
        <f t="shared" si="4"/>
        <v>1</v>
      </c>
      <c r="P38">
        <f t="shared" si="5"/>
        <v>3.9916666666666667</v>
      </c>
      <c r="Q38" s="83">
        <f t="shared" si="6"/>
        <v>1</v>
      </c>
      <c r="R38" s="4">
        <f t="shared" si="7"/>
        <v>5.3612903225806461</v>
      </c>
      <c r="S38" s="13">
        <f t="shared" si="8"/>
        <v>1</v>
      </c>
      <c r="T38">
        <f t="shared" si="9"/>
        <v>5.3656716417910451</v>
      </c>
      <c r="U38" s="82">
        <f t="shared" si="10"/>
        <v>19</v>
      </c>
    </row>
    <row r="39" spans="1:21" ht="16.5" thickBot="1">
      <c r="A39">
        <v>35</v>
      </c>
      <c r="B39" s="47"/>
      <c r="C39" s="56"/>
      <c r="D39" s="49"/>
      <c r="E39" s="9">
        <v>1</v>
      </c>
      <c r="F39" s="10">
        <v>1</v>
      </c>
      <c r="G39" s="5">
        <v>1</v>
      </c>
      <c r="H39" s="6">
        <v>1</v>
      </c>
      <c r="I39" s="7">
        <v>1</v>
      </c>
      <c r="J39" s="8">
        <v>1</v>
      </c>
      <c r="K39" s="51">
        <f t="shared" si="0"/>
        <v>10</v>
      </c>
      <c r="L39" s="51">
        <f t="shared" si="1"/>
        <v>10</v>
      </c>
      <c r="M39" s="51">
        <f t="shared" si="2"/>
        <v>10</v>
      </c>
      <c r="N39" s="52">
        <f t="shared" si="3"/>
        <v>30</v>
      </c>
      <c r="O39" s="13">
        <f t="shared" si="4"/>
        <v>1</v>
      </c>
      <c r="P39">
        <f t="shared" si="5"/>
        <v>3.9916666666666667</v>
      </c>
      <c r="Q39" s="83">
        <f t="shared" si="6"/>
        <v>1</v>
      </c>
      <c r="R39" s="4">
        <f t="shared" si="7"/>
        <v>5.3612903225806461</v>
      </c>
      <c r="S39" s="13">
        <f t="shared" si="8"/>
        <v>1</v>
      </c>
      <c r="T39">
        <f t="shared" si="9"/>
        <v>5.3656716417910451</v>
      </c>
      <c r="U39" s="82">
        <f t="shared" si="10"/>
        <v>19</v>
      </c>
    </row>
    <row r="40" spans="1:21" ht="16.5" thickBot="1">
      <c r="A40">
        <v>36</v>
      </c>
      <c r="B40" s="53"/>
      <c r="C40" s="57"/>
      <c r="D40" s="54"/>
      <c r="E40" s="9">
        <v>1</v>
      </c>
      <c r="F40" s="10">
        <v>1</v>
      </c>
      <c r="G40" s="5">
        <v>1</v>
      </c>
      <c r="H40" s="6">
        <v>1</v>
      </c>
      <c r="I40" s="7">
        <v>1</v>
      </c>
      <c r="J40" s="8">
        <v>1</v>
      </c>
      <c r="K40" s="51">
        <f t="shared" si="0"/>
        <v>10</v>
      </c>
      <c r="L40" s="51">
        <f t="shared" si="1"/>
        <v>10</v>
      </c>
      <c r="M40" s="51">
        <f t="shared" si="2"/>
        <v>10</v>
      </c>
      <c r="N40" s="52">
        <f t="shared" si="3"/>
        <v>30</v>
      </c>
      <c r="O40" s="13">
        <f t="shared" si="4"/>
        <v>1</v>
      </c>
      <c r="P40">
        <f t="shared" si="5"/>
        <v>3.9916666666666667</v>
      </c>
      <c r="Q40" s="83">
        <f t="shared" si="6"/>
        <v>1</v>
      </c>
      <c r="R40" s="4">
        <f t="shared" si="7"/>
        <v>5.3612903225806461</v>
      </c>
      <c r="S40" s="13">
        <f t="shared" si="8"/>
        <v>1</v>
      </c>
      <c r="T40">
        <f t="shared" si="9"/>
        <v>5.3656716417910451</v>
      </c>
      <c r="U40" s="82">
        <f t="shared" si="10"/>
        <v>19</v>
      </c>
    </row>
    <row r="41" spans="1:21" ht="16.5" thickBot="1">
      <c r="A41">
        <v>37</v>
      </c>
      <c r="B41" s="48"/>
      <c r="C41" s="58"/>
      <c r="D41" s="50"/>
      <c r="E41" s="9">
        <v>1</v>
      </c>
      <c r="F41" s="10">
        <v>1</v>
      </c>
      <c r="G41" s="5">
        <v>1</v>
      </c>
      <c r="H41" s="6">
        <v>1</v>
      </c>
      <c r="I41" s="7">
        <v>1</v>
      </c>
      <c r="J41" s="8">
        <v>1</v>
      </c>
      <c r="K41" s="51">
        <f t="shared" si="0"/>
        <v>10</v>
      </c>
      <c r="L41" s="51">
        <f t="shared" si="1"/>
        <v>10</v>
      </c>
      <c r="M41" s="51">
        <f t="shared" si="2"/>
        <v>10</v>
      </c>
      <c r="N41" s="52">
        <f t="shared" si="3"/>
        <v>30</v>
      </c>
      <c r="O41" s="13">
        <f t="shared" si="4"/>
        <v>1</v>
      </c>
      <c r="P41">
        <f t="shared" si="5"/>
        <v>3.9916666666666667</v>
      </c>
      <c r="Q41" s="83">
        <f t="shared" si="6"/>
        <v>1</v>
      </c>
      <c r="R41" s="4">
        <f t="shared" si="7"/>
        <v>5.3612903225806461</v>
      </c>
      <c r="S41" s="13">
        <f t="shared" si="8"/>
        <v>1</v>
      </c>
      <c r="T41">
        <f t="shared" si="9"/>
        <v>5.3656716417910451</v>
      </c>
      <c r="U41" s="82">
        <f t="shared" si="10"/>
        <v>19</v>
      </c>
    </row>
    <row r="42" spans="1:21" ht="16.5" thickBot="1">
      <c r="A42">
        <v>38</v>
      </c>
      <c r="B42" s="47"/>
      <c r="C42" s="56"/>
      <c r="D42" s="49"/>
      <c r="E42" s="9">
        <v>1</v>
      </c>
      <c r="F42" s="10">
        <v>1</v>
      </c>
      <c r="G42" s="5">
        <v>1</v>
      </c>
      <c r="H42" s="6">
        <v>1</v>
      </c>
      <c r="I42" s="7">
        <v>1</v>
      </c>
      <c r="J42" s="8">
        <v>1</v>
      </c>
      <c r="K42" s="51">
        <f t="shared" si="0"/>
        <v>10</v>
      </c>
      <c r="L42" s="51">
        <f t="shared" si="1"/>
        <v>10</v>
      </c>
      <c r="M42" s="51">
        <f t="shared" si="2"/>
        <v>10</v>
      </c>
      <c r="N42" s="52">
        <f t="shared" si="3"/>
        <v>30</v>
      </c>
      <c r="O42" s="13">
        <f t="shared" si="4"/>
        <v>1</v>
      </c>
      <c r="P42">
        <f t="shared" si="5"/>
        <v>3.9916666666666667</v>
      </c>
      <c r="Q42" s="83">
        <f t="shared" si="6"/>
        <v>1</v>
      </c>
      <c r="R42" s="4">
        <f t="shared" si="7"/>
        <v>5.3612903225806461</v>
      </c>
      <c r="S42" s="13">
        <f t="shared" si="8"/>
        <v>1</v>
      </c>
      <c r="T42">
        <f t="shared" si="9"/>
        <v>5.3656716417910451</v>
      </c>
      <c r="U42" s="82">
        <f t="shared" si="10"/>
        <v>19</v>
      </c>
    </row>
    <row r="43" spans="1:21" ht="16.5" thickBot="1">
      <c r="A43">
        <v>39</v>
      </c>
      <c r="B43" s="53"/>
      <c r="C43" s="57"/>
      <c r="D43" s="54"/>
      <c r="E43" s="9">
        <v>1</v>
      </c>
      <c r="F43" s="10">
        <v>1</v>
      </c>
      <c r="G43" s="5">
        <v>1</v>
      </c>
      <c r="H43" s="6">
        <v>1</v>
      </c>
      <c r="I43" s="7">
        <v>1</v>
      </c>
      <c r="J43" s="8">
        <v>1</v>
      </c>
      <c r="K43" s="51">
        <f t="shared" si="0"/>
        <v>10</v>
      </c>
      <c r="L43" s="51">
        <f t="shared" si="1"/>
        <v>10</v>
      </c>
      <c r="M43" s="51">
        <f t="shared" si="2"/>
        <v>10</v>
      </c>
      <c r="N43" s="52">
        <f t="shared" si="3"/>
        <v>30</v>
      </c>
      <c r="O43" s="13">
        <f t="shared" si="4"/>
        <v>1</v>
      </c>
      <c r="P43">
        <f t="shared" si="5"/>
        <v>3.9916666666666667</v>
      </c>
      <c r="Q43" s="83">
        <f t="shared" si="6"/>
        <v>1</v>
      </c>
      <c r="R43" s="4">
        <f t="shared" si="7"/>
        <v>5.3612903225806461</v>
      </c>
      <c r="S43" s="13">
        <f t="shared" si="8"/>
        <v>1</v>
      </c>
      <c r="T43">
        <f t="shared" si="9"/>
        <v>5.3656716417910451</v>
      </c>
      <c r="U43" s="82">
        <f t="shared" si="10"/>
        <v>19</v>
      </c>
    </row>
    <row r="44" spans="1:21" ht="16.5" thickBot="1">
      <c r="A44">
        <v>40</v>
      </c>
      <c r="B44" s="48"/>
      <c r="C44" s="58"/>
      <c r="D44" s="50"/>
      <c r="E44" s="9">
        <v>1</v>
      </c>
      <c r="F44" s="10">
        <v>1</v>
      </c>
      <c r="G44" s="5">
        <v>1</v>
      </c>
      <c r="H44" s="6">
        <v>1</v>
      </c>
      <c r="I44" s="7">
        <v>1</v>
      </c>
      <c r="J44" s="8">
        <v>1</v>
      </c>
      <c r="K44" s="51">
        <f t="shared" si="0"/>
        <v>10</v>
      </c>
      <c r="L44" s="51">
        <f t="shared" si="1"/>
        <v>10</v>
      </c>
      <c r="M44" s="51">
        <f t="shared" si="2"/>
        <v>10</v>
      </c>
      <c r="N44" s="52">
        <f t="shared" si="3"/>
        <v>30</v>
      </c>
      <c r="O44" s="13">
        <f t="shared" si="4"/>
        <v>1</v>
      </c>
      <c r="P44">
        <f t="shared" si="5"/>
        <v>3.9916666666666667</v>
      </c>
      <c r="Q44" s="83">
        <f t="shared" si="6"/>
        <v>1</v>
      </c>
      <c r="R44" s="4">
        <f t="shared" si="7"/>
        <v>5.3612903225806461</v>
      </c>
      <c r="S44" s="13">
        <f t="shared" si="8"/>
        <v>1</v>
      </c>
      <c r="T44">
        <f t="shared" si="9"/>
        <v>5.3656716417910451</v>
      </c>
      <c r="U44" s="82">
        <f t="shared" si="10"/>
        <v>19</v>
      </c>
    </row>
    <row r="45" spans="1:21" ht="16.5" thickBot="1">
      <c r="A45">
        <v>41</v>
      </c>
      <c r="B45" s="47"/>
      <c r="C45" s="56"/>
      <c r="D45" s="49"/>
      <c r="E45" s="9">
        <v>1</v>
      </c>
      <c r="F45" s="10">
        <v>1</v>
      </c>
      <c r="G45" s="5">
        <v>1</v>
      </c>
      <c r="H45" s="6">
        <v>1</v>
      </c>
      <c r="I45" s="7">
        <v>1</v>
      </c>
      <c r="J45" s="8">
        <v>1</v>
      </c>
      <c r="K45" s="51">
        <f t="shared" si="0"/>
        <v>10</v>
      </c>
      <c r="L45" s="51">
        <f t="shared" si="1"/>
        <v>10</v>
      </c>
      <c r="M45" s="51">
        <f t="shared" si="2"/>
        <v>10</v>
      </c>
      <c r="N45" s="52">
        <f t="shared" si="3"/>
        <v>30</v>
      </c>
      <c r="O45" s="13">
        <f t="shared" si="4"/>
        <v>1</v>
      </c>
      <c r="P45">
        <f t="shared" si="5"/>
        <v>3.9916666666666667</v>
      </c>
      <c r="Q45" s="83">
        <f t="shared" si="6"/>
        <v>1</v>
      </c>
      <c r="R45" s="4">
        <f t="shared" si="7"/>
        <v>5.3612903225806461</v>
      </c>
      <c r="S45" s="13">
        <f t="shared" si="8"/>
        <v>1</v>
      </c>
      <c r="T45">
        <f t="shared" si="9"/>
        <v>5.3656716417910451</v>
      </c>
      <c r="U45" s="82">
        <f t="shared" si="10"/>
        <v>19</v>
      </c>
    </row>
    <row r="46" spans="1:21" ht="16.5" thickBot="1">
      <c r="A46">
        <v>42</v>
      </c>
      <c r="B46" s="72"/>
      <c r="C46" s="73"/>
      <c r="D46" s="74"/>
      <c r="E46" s="9">
        <v>1</v>
      </c>
      <c r="F46" s="10">
        <v>1</v>
      </c>
      <c r="G46" s="5">
        <v>1</v>
      </c>
      <c r="H46" s="6">
        <v>1</v>
      </c>
      <c r="I46" s="7">
        <v>1</v>
      </c>
      <c r="J46" s="8">
        <v>1</v>
      </c>
      <c r="K46" s="51">
        <f t="shared" si="0"/>
        <v>10</v>
      </c>
      <c r="L46" s="51">
        <f t="shared" si="1"/>
        <v>10</v>
      </c>
      <c r="M46" s="51">
        <f t="shared" si="2"/>
        <v>10</v>
      </c>
      <c r="N46" s="52">
        <f t="shared" si="3"/>
        <v>30</v>
      </c>
      <c r="O46" s="13">
        <f t="shared" si="4"/>
        <v>1</v>
      </c>
      <c r="P46">
        <f t="shared" si="5"/>
        <v>3.9916666666666667</v>
      </c>
      <c r="Q46" s="83">
        <f t="shared" si="6"/>
        <v>1</v>
      </c>
      <c r="R46" s="4">
        <f t="shared" si="7"/>
        <v>5.3612903225806461</v>
      </c>
      <c r="S46" s="13">
        <f t="shared" si="8"/>
        <v>1</v>
      </c>
      <c r="T46">
        <f t="shared" si="9"/>
        <v>5.3656716417910451</v>
      </c>
      <c r="U46" s="82">
        <f t="shared" si="10"/>
        <v>19</v>
      </c>
    </row>
    <row r="47" spans="1:21" ht="16.5" thickBot="1">
      <c r="A47">
        <v>43</v>
      </c>
      <c r="B47" s="75"/>
      <c r="C47" s="76"/>
      <c r="D47" s="77"/>
      <c r="E47" s="9">
        <v>1</v>
      </c>
      <c r="F47" s="10">
        <v>1</v>
      </c>
      <c r="G47" s="5">
        <v>1</v>
      </c>
      <c r="H47" s="6">
        <v>1</v>
      </c>
      <c r="I47" s="7">
        <v>1</v>
      </c>
      <c r="J47" s="8">
        <v>1</v>
      </c>
      <c r="K47" s="51">
        <f t="shared" si="0"/>
        <v>10</v>
      </c>
      <c r="L47" s="51">
        <f t="shared" si="1"/>
        <v>10</v>
      </c>
      <c r="M47" s="51">
        <f t="shared" si="2"/>
        <v>10</v>
      </c>
      <c r="N47" s="52">
        <f t="shared" si="3"/>
        <v>30</v>
      </c>
      <c r="O47" s="13">
        <f t="shared" si="4"/>
        <v>1</v>
      </c>
      <c r="P47">
        <f t="shared" si="5"/>
        <v>3.9916666666666667</v>
      </c>
      <c r="Q47" s="83">
        <f t="shared" si="6"/>
        <v>1</v>
      </c>
      <c r="R47" s="4">
        <f t="shared" si="7"/>
        <v>5.3612903225806461</v>
      </c>
      <c r="S47" s="13">
        <f t="shared" si="8"/>
        <v>1</v>
      </c>
      <c r="T47">
        <f t="shared" si="9"/>
        <v>5.3656716417910451</v>
      </c>
      <c r="U47" s="82">
        <f t="shared" si="10"/>
        <v>19</v>
      </c>
    </row>
    <row r="48" spans="1:21" ht="16.5" thickBot="1">
      <c r="A48">
        <v>44</v>
      </c>
      <c r="B48" s="53"/>
      <c r="C48" s="57"/>
      <c r="D48" s="54"/>
      <c r="E48" s="9">
        <v>1</v>
      </c>
      <c r="F48" s="10">
        <v>1</v>
      </c>
      <c r="G48" s="5">
        <v>1</v>
      </c>
      <c r="H48" s="6">
        <v>1</v>
      </c>
      <c r="I48" s="7">
        <v>1</v>
      </c>
      <c r="J48" s="8">
        <v>1</v>
      </c>
      <c r="K48" s="51">
        <f t="shared" si="0"/>
        <v>10</v>
      </c>
      <c r="L48" s="51">
        <f t="shared" si="1"/>
        <v>10</v>
      </c>
      <c r="M48" s="51">
        <f t="shared" si="2"/>
        <v>10</v>
      </c>
      <c r="N48" s="52">
        <f t="shared" si="3"/>
        <v>30</v>
      </c>
      <c r="O48" s="13">
        <f t="shared" si="4"/>
        <v>1</v>
      </c>
      <c r="P48">
        <f t="shared" si="5"/>
        <v>3.9916666666666667</v>
      </c>
      <c r="Q48" s="83">
        <f t="shared" si="6"/>
        <v>1</v>
      </c>
      <c r="R48" s="4">
        <f t="shared" si="7"/>
        <v>5.3612903225806461</v>
      </c>
      <c r="S48" s="13">
        <f t="shared" si="8"/>
        <v>1</v>
      </c>
      <c r="T48">
        <f t="shared" si="9"/>
        <v>5.3656716417910451</v>
      </c>
      <c r="U48" s="82">
        <f t="shared" si="10"/>
        <v>19</v>
      </c>
    </row>
    <row r="49" spans="1:21" ht="16.5" thickBot="1">
      <c r="A49">
        <v>45</v>
      </c>
      <c r="B49" s="72"/>
      <c r="C49" s="73"/>
      <c r="D49" s="74"/>
      <c r="E49" s="9">
        <v>1</v>
      </c>
      <c r="F49" s="10">
        <v>1</v>
      </c>
      <c r="G49" s="5">
        <v>1</v>
      </c>
      <c r="H49" s="6">
        <v>1</v>
      </c>
      <c r="I49" s="7">
        <v>1</v>
      </c>
      <c r="J49" s="8">
        <v>1</v>
      </c>
      <c r="K49" s="51">
        <f t="shared" si="0"/>
        <v>10</v>
      </c>
      <c r="L49" s="51">
        <f t="shared" si="1"/>
        <v>10</v>
      </c>
      <c r="M49" s="51">
        <f t="shared" si="2"/>
        <v>10</v>
      </c>
      <c r="N49" s="52">
        <f t="shared" si="3"/>
        <v>30</v>
      </c>
      <c r="O49" s="13">
        <f t="shared" si="4"/>
        <v>1</v>
      </c>
      <c r="P49">
        <f t="shared" si="5"/>
        <v>3.9916666666666667</v>
      </c>
      <c r="Q49" s="83">
        <f t="shared" si="6"/>
        <v>1</v>
      </c>
      <c r="R49" s="4">
        <f t="shared" si="7"/>
        <v>5.3612903225806461</v>
      </c>
      <c r="S49" s="13">
        <f t="shared" si="8"/>
        <v>1</v>
      </c>
      <c r="T49">
        <f t="shared" si="9"/>
        <v>5.3656716417910451</v>
      </c>
      <c r="U49" s="82">
        <f t="shared" si="10"/>
        <v>19</v>
      </c>
    </row>
    <row r="50" spans="1:21" ht="16.5" thickBot="1">
      <c r="A50">
        <v>46</v>
      </c>
      <c r="B50" s="75"/>
      <c r="C50" s="76"/>
      <c r="D50" s="77"/>
      <c r="E50" s="9">
        <v>1</v>
      </c>
      <c r="F50" s="10">
        <v>1</v>
      </c>
      <c r="G50" s="5">
        <v>1</v>
      </c>
      <c r="H50" s="6">
        <v>1</v>
      </c>
      <c r="I50" s="7">
        <v>1</v>
      </c>
      <c r="J50" s="8">
        <v>1</v>
      </c>
      <c r="K50" s="51">
        <f t="shared" si="0"/>
        <v>10</v>
      </c>
      <c r="L50" s="51">
        <f t="shared" si="1"/>
        <v>10</v>
      </c>
      <c r="M50" s="51">
        <f t="shared" si="2"/>
        <v>10</v>
      </c>
      <c r="N50" s="52">
        <f t="shared" si="3"/>
        <v>30</v>
      </c>
      <c r="O50" s="13">
        <f t="shared" si="4"/>
        <v>1</v>
      </c>
      <c r="P50">
        <f t="shared" si="5"/>
        <v>3.9916666666666667</v>
      </c>
      <c r="Q50" s="83">
        <f t="shared" si="6"/>
        <v>1</v>
      </c>
      <c r="R50" s="4">
        <f t="shared" si="7"/>
        <v>5.3612903225806461</v>
      </c>
      <c r="S50" s="13">
        <f t="shared" si="8"/>
        <v>1</v>
      </c>
      <c r="T50">
        <f t="shared" si="9"/>
        <v>5.3656716417910451</v>
      </c>
      <c r="U50" s="82">
        <f t="shared" si="10"/>
        <v>19</v>
      </c>
    </row>
    <row r="51" spans="1:21" ht="16.5" thickBot="1">
      <c r="A51">
        <v>47</v>
      </c>
      <c r="B51" s="53"/>
      <c r="C51" s="57"/>
      <c r="D51" s="54"/>
      <c r="E51" s="9">
        <v>1</v>
      </c>
      <c r="F51" s="10">
        <v>1</v>
      </c>
      <c r="G51" s="5">
        <v>1</v>
      </c>
      <c r="H51" s="6">
        <v>1</v>
      </c>
      <c r="I51" s="7">
        <v>1</v>
      </c>
      <c r="J51" s="8">
        <v>1</v>
      </c>
      <c r="K51" s="51">
        <f t="shared" si="0"/>
        <v>10</v>
      </c>
      <c r="L51" s="51">
        <f t="shared" si="1"/>
        <v>10</v>
      </c>
      <c r="M51" s="51">
        <f t="shared" si="2"/>
        <v>10</v>
      </c>
      <c r="N51" s="52">
        <f t="shared" si="3"/>
        <v>30</v>
      </c>
      <c r="O51" s="13">
        <f t="shared" si="4"/>
        <v>1</v>
      </c>
      <c r="P51">
        <f t="shared" si="5"/>
        <v>3.9916666666666667</v>
      </c>
      <c r="Q51" s="83">
        <f t="shared" si="6"/>
        <v>1</v>
      </c>
      <c r="R51" s="4">
        <f t="shared" si="7"/>
        <v>5.3612903225806461</v>
      </c>
      <c r="S51" s="13">
        <f t="shared" si="8"/>
        <v>1</v>
      </c>
      <c r="T51">
        <f t="shared" si="9"/>
        <v>5.3656716417910451</v>
      </c>
      <c r="U51" s="82">
        <f t="shared" si="10"/>
        <v>19</v>
      </c>
    </row>
    <row r="52" spans="1:21" ht="16.5" thickBot="1">
      <c r="A52">
        <v>48</v>
      </c>
      <c r="B52" s="72"/>
      <c r="C52" s="73"/>
      <c r="D52" s="74"/>
      <c r="E52" s="9">
        <v>1</v>
      </c>
      <c r="F52" s="10">
        <v>1</v>
      </c>
      <c r="G52" s="5">
        <v>1</v>
      </c>
      <c r="H52" s="6">
        <v>1</v>
      </c>
      <c r="I52" s="7">
        <v>1</v>
      </c>
      <c r="J52" s="8">
        <v>1</v>
      </c>
      <c r="K52" s="51">
        <f t="shared" si="0"/>
        <v>10</v>
      </c>
      <c r="L52" s="51">
        <f t="shared" si="1"/>
        <v>10</v>
      </c>
      <c r="M52" s="51">
        <f t="shared" si="2"/>
        <v>10</v>
      </c>
      <c r="N52" s="52">
        <f t="shared" si="3"/>
        <v>30</v>
      </c>
      <c r="O52" s="13">
        <f t="shared" si="4"/>
        <v>1</v>
      </c>
      <c r="P52">
        <f t="shared" si="5"/>
        <v>3.9916666666666667</v>
      </c>
      <c r="Q52" s="83">
        <f t="shared" si="6"/>
        <v>1</v>
      </c>
      <c r="R52" s="4">
        <f t="shared" si="7"/>
        <v>5.3612903225806461</v>
      </c>
      <c r="S52" s="13">
        <f t="shared" si="8"/>
        <v>1</v>
      </c>
      <c r="T52">
        <f t="shared" si="9"/>
        <v>5.3656716417910451</v>
      </c>
      <c r="U52" s="82">
        <f t="shared" si="10"/>
        <v>19</v>
      </c>
    </row>
    <row r="53" spans="1:21" ht="16.5" thickBot="1">
      <c r="A53">
        <v>49</v>
      </c>
      <c r="B53" s="75"/>
      <c r="C53" s="76"/>
      <c r="D53" s="77"/>
      <c r="E53" s="9">
        <v>1</v>
      </c>
      <c r="F53" s="10">
        <v>1</v>
      </c>
      <c r="G53" s="5">
        <v>1</v>
      </c>
      <c r="H53" s="6">
        <v>1</v>
      </c>
      <c r="I53" s="7">
        <v>1</v>
      </c>
      <c r="J53" s="8">
        <v>1</v>
      </c>
      <c r="K53" s="51">
        <f t="shared" si="0"/>
        <v>10</v>
      </c>
      <c r="L53" s="51">
        <f t="shared" si="1"/>
        <v>10</v>
      </c>
      <c r="M53" s="51">
        <f t="shared" si="2"/>
        <v>10</v>
      </c>
      <c r="N53" s="52">
        <f t="shared" si="3"/>
        <v>30</v>
      </c>
      <c r="O53" s="13">
        <f t="shared" si="4"/>
        <v>1</v>
      </c>
      <c r="P53">
        <f t="shared" si="5"/>
        <v>3.9916666666666667</v>
      </c>
      <c r="Q53" s="83">
        <f t="shared" si="6"/>
        <v>1</v>
      </c>
      <c r="R53" s="4">
        <f t="shared" si="7"/>
        <v>5.3612903225806461</v>
      </c>
      <c r="S53" s="13">
        <f t="shared" si="8"/>
        <v>1</v>
      </c>
      <c r="T53">
        <f t="shared" si="9"/>
        <v>5.3656716417910451</v>
      </c>
      <c r="U53" s="82">
        <f t="shared" si="10"/>
        <v>19</v>
      </c>
    </row>
    <row r="54" spans="1:21" ht="16.5" thickBot="1">
      <c r="A54">
        <v>50</v>
      </c>
      <c r="B54" s="53"/>
      <c r="C54" s="57"/>
      <c r="D54" s="54"/>
      <c r="E54" s="9">
        <v>1</v>
      </c>
      <c r="F54" s="10">
        <v>1</v>
      </c>
      <c r="G54" s="5">
        <v>1</v>
      </c>
      <c r="H54" s="6">
        <v>1</v>
      </c>
      <c r="I54" s="7">
        <v>1</v>
      </c>
      <c r="J54" s="8">
        <v>1</v>
      </c>
      <c r="K54" s="51">
        <f t="shared" si="0"/>
        <v>10</v>
      </c>
      <c r="L54" s="51">
        <f t="shared" si="1"/>
        <v>10</v>
      </c>
      <c r="M54" s="51">
        <f t="shared" si="2"/>
        <v>10</v>
      </c>
      <c r="N54" s="52">
        <f t="shared" si="3"/>
        <v>30</v>
      </c>
      <c r="O54" s="13">
        <f t="shared" si="4"/>
        <v>1</v>
      </c>
      <c r="P54">
        <f t="shared" si="5"/>
        <v>3.9916666666666667</v>
      </c>
      <c r="Q54" s="83">
        <f t="shared" si="6"/>
        <v>1</v>
      </c>
      <c r="R54" s="4">
        <f t="shared" si="7"/>
        <v>5.3612903225806461</v>
      </c>
      <c r="S54" s="13">
        <f t="shared" si="8"/>
        <v>1</v>
      </c>
      <c r="T54">
        <f t="shared" si="9"/>
        <v>5.3656716417910451</v>
      </c>
      <c r="U54" s="82">
        <f t="shared" si="10"/>
        <v>19</v>
      </c>
    </row>
    <row r="55" spans="1:21" ht="16.5" thickBot="1">
      <c r="A55">
        <v>51</v>
      </c>
      <c r="B55" s="72"/>
      <c r="C55" s="73"/>
      <c r="D55" s="74"/>
      <c r="E55" s="9">
        <v>1</v>
      </c>
      <c r="F55" s="10">
        <v>1</v>
      </c>
      <c r="G55" s="5">
        <v>1</v>
      </c>
      <c r="H55" s="6">
        <v>1</v>
      </c>
      <c r="I55" s="7">
        <v>1</v>
      </c>
      <c r="J55" s="8">
        <v>1</v>
      </c>
      <c r="K55" s="51">
        <f t="shared" si="0"/>
        <v>10</v>
      </c>
      <c r="L55" s="51">
        <f t="shared" si="1"/>
        <v>10</v>
      </c>
      <c r="M55" s="51">
        <f t="shared" si="2"/>
        <v>10</v>
      </c>
      <c r="N55" s="52">
        <f t="shared" si="3"/>
        <v>30</v>
      </c>
      <c r="O55" s="13">
        <f t="shared" si="4"/>
        <v>1</v>
      </c>
      <c r="P55">
        <f t="shared" si="5"/>
        <v>3.9916666666666667</v>
      </c>
      <c r="Q55" s="83">
        <f t="shared" si="6"/>
        <v>1</v>
      </c>
      <c r="R55" s="4">
        <f t="shared" si="7"/>
        <v>5.3612903225806461</v>
      </c>
      <c r="S55" s="13">
        <f t="shared" si="8"/>
        <v>1</v>
      </c>
      <c r="T55">
        <f t="shared" si="9"/>
        <v>5.3656716417910451</v>
      </c>
      <c r="U55" s="82">
        <f t="shared" si="10"/>
        <v>19</v>
      </c>
    </row>
    <row r="56" spans="1:21" ht="16.5" thickBot="1">
      <c r="A56">
        <v>52</v>
      </c>
      <c r="B56" s="75"/>
      <c r="C56" s="76"/>
      <c r="D56" s="77"/>
      <c r="E56" s="9">
        <v>1</v>
      </c>
      <c r="F56" s="10">
        <v>1</v>
      </c>
      <c r="G56" s="5">
        <v>1</v>
      </c>
      <c r="H56" s="6">
        <v>1</v>
      </c>
      <c r="I56" s="7">
        <v>1</v>
      </c>
      <c r="J56" s="8">
        <v>1</v>
      </c>
      <c r="K56" s="51">
        <f t="shared" si="0"/>
        <v>10</v>
      </c>
      <c r="L56" s="51">
        <f t="shared" si="1"/>
        <v>10</v>
      </c>
      <c r="M56" s="51">
        <f t="shared" si="2"/>
        <v>10</v>
      </c>
      <c r="N56" s="52">
        <f t="shared" si="3"/>
        <v>30</v>
      </c>
      <c r="O56" s="13">
        <f t="shared" si="4"/>
        <v>1</v>
      </c>
      <c r="P56">
        <f t="shared" si="5"/>
        <v>3.9916666666666667</v>
      </c>
      <c r="Q56" s="83">
        <f t="shared" si="6"/>
        <v>1</v>
      </c>
      <c r="R56" s="4">
        <f t="shared" si="7"/>
        <v>5.3612903225806461</v>
      </c>
      <c r="S56" s="13">
        <f t="shared" si="8"/>
        <v>1</v>
      </c>
      <c r="T56">
        <f t="shared" si="9"/>
        <v>5.3656716417910451</v>
      </c>
      <c r="U56" s="82">
        <f t="shared" si="10"/>
        <v>19</v>
      </c>
    </row>
    <row r="57" spans="1:21" ht="16.5" thickBot="1">
      <c r="A57">
        <v>53</v>
      </c>
      <c r="B57" s="53"/>
      <c r="C57" s="57"/>
      <c r="D57" s="54"/>
      <c r="E57" s="9">
        <v>1</v>
      </c>
      <c r="F57" s="10">
        <v>1</v>
      </c>
      <c r="G57" s="5">
        <v>1</v>
      </c>
      <c r="H57" s="6">
        <v>1</v>
      </c>
      <c r="I57" s="7">
        <v>1</v>
      </c>
      <c r="J57" s="8">
        <v>1</v>
      </c>
      <c r="K57" s="51">
        <f t="shared" si="0"/>
        <v>10</v>
      </c>
      <c r="L57" s="51">
        <f t="shared" si="1"/>
        <v>10</v>
      </c>
      <c r="M57" s="51">
        <f t="shared" si="2"/>
        <v>10</v>
      </c>
      <c r="N57" s="52">
        <f t="shared" si="3"/>
        <v>30</v>
      </c>
      <c r="O57" s="13">
        <f t="shared" si="4"/>
        <v>1</v>
      </c>
      <c r="P57">
        <f t="shared" si="5"/>
        <v>3.9916666666666667</v>
      </c>
      <c r="Q57" s="83">
        <f t="shared" si="6"/>
        <v>1</v>
      </c>
      <c r="R57" s="4">
        <f t="shared" si="7"/>
        <v>5.3612903225806461</v>
      </c>
      <c r="S57" s="13">
        <f t="shared" si="8"/>
        <v>1</v>
      </c>
      <c r="T57">
        <f t="shared" si="9"/>
        <v>5.3656716417910451</v>
      </c>
      <c r="U57" s="82">
        <f t="shared" si="10"/>
        <v>19</v>
      </c>
    </row>
    <row r="58" spans="1:21" ht="16.5" thickBot="1">
      <c r="A58">
        <v>54</v>
      </c>
      <c r="B58" s="72"/>
      <c r="C58" s="73"/>
      <c r="D58" s="74"/>
      <c r="E58" s="9">
        <v>1</v>
      </c>
      <c r="F58" s="10">
        <v>1</v>
      </c>
      <c r="G58" s="5">
        <v>1</v>
      </c>
      <c r="H58" s="6">
        <v>1</v>
      </c>
      <c r="I58" s="7">
        <v>1</v>
      </c>
      <c r="J58" s="8">
        <v>1</v>
      </c>
      <c r="K58" s="51">
        <f t="shared" si="0"/>
        <v>10</v>
      </c>
      <c r="L58" s="51">
        <f t="shared" si="1"/>
        <v>10</v>
      </c>
      <c r="M58" s="51">
        <f t="shared" si="2"/>
        <v>10</v>
      </c>
      <c r="N58" s="52">
        <f t="shared" si="3"/>
        <v>30</v>
      </c>
      <c r="O58" s="13">
        <f t="shared" si="4"/>
        <v>1</v>
      </c>
      <c r="P58">
        <f t="shared" si="5"/>
        <v>3.9916666666666667</v>
      </c>
      <c r="Q58" s="83">
        <f t="shared" si="6"/>
        <v>1</v>
      </c>
      <c r="R58" s="4">
        <f t="shared" si="7"/>
        <v>5.3612903225806461</v>
      </c>
      <c r="S58" s="13">
        <f t="shared" si="8"/>
        <v>1</v>
      </c>
      <c r="T58">
        <f t="shared" si="9"/>
        <v>5.3656716417910451</v>
      </c>
      <c r="U58" s="82">
        <f t="shared" si="10"/>
        <v>19</v>
      </c>
    </row>
    <row r="59" spans="1:21" ht="16.5" thickBot="1">
      <c r="A59">
        <v>55</v>
      </c>
      <c r="B59" s="75"/>
      <c r="C59" s="76"/>
      <c r="D59" s="77"/>
      <c r="E59" s="9">
        <v>1</v>
      </c>
      <c r="F59" s="10">
        <v>1</v>
      </c>
      <c r="G59" s="5">
        <v>1</v>
      </c>
      <c r="H59" s="6">
        <v>1</v>
      </c>
      <c r="I59" s="7">
        <v>1</v>
      </c>
      <c r="J59" s="8">
        <v>1</v>
      </c>
      <c r="K59" s="51">
        <f t="shared" si="0"/>
        <v>10</v>
      </c>
      <c r="L59" s="51">
        <f t="shared" si="1"/>
        <v>10</v>
      </c>
      <c r="M59" s="51">
        <f t="shared" si="2"/>
        <v>10</v>
      </c>
      <c r="N59" s="52">
        <f t="shared" si="3"/>
        <v>30</v>
      </c>
      <c r="O59" s="13">
        <f t="shared" si="4"/>
        <v>1</v>
      </c>
      <c r="P59">
        <f t="shared" si="5"/>
        <v>3.9916666666666667</v>
      </c>
      <c r="Q59" s="83">
        <f t="shared" si="6"/>
        <v>1</v>
      </c>
      <c r="R59" s="4">
        <f t="shared" si="7"/>
        <v>5.3612903225806461</v>
      </c>
      <c r="S59" s="13">
        <f t="shared" si="8"/>
        <v>1</v>
      </c>
      <c r="T59">
        <f t="shared" si="9"/>
        <v>5.3656716417910451</v>
      </c>
      <c r="U59" s="82">
        <f t="shared" si="10"/>
        <v>19</v>
      </c>
    </row>
    <row r="60" spans="1:21" ht="16.5" thickBot="1">
      <c r="A60">
        <v>56</v>
      </c>
      <c r="B60" s="53"/>
      <c r="C60" s="57"/>
      <c r="D60" s="54"/>
      <c r="E60" s="9">
        <v>1</v>
      </c>
      <c r="F60" s="10">
        <v>1</v>
      </c>
      <c r="G60" s="5">
        <v>1</v>
      </c>
      <c r="H60" s="6">
        <v>1</v>
      </c>
      <c r="I60" s="7">
        <v>1</v>
      </c>
      <c r="J60" s="8">
        <v>1</v>
      </c>
      <c r="K60" s="51">
        <f t="shared" si="0"/>
        <v>10</v>
      </c>
      <c r="L60" s="51">
        <f t="shared" si="1"/>
        <v>10</v>
      </c>
      <c r="M60" s="51">
        <f t="shared" si="2"/>
        <v>10</v>
      </c>
      <c r="N60" s="52">
        <f t="shared" si="3"/>
        <v>30</v>
      </c>
      <c r="O60" s="13">
        <f t="shared" si="4"/>
        <v>1</v>
      </c>
      <c r="P60">
        <f t="shared" si="5"/>
        <v>3.9916666666666667</v>
      </c>
      <c r="Q60" s="83">
        <f t="shared" si="6"/>
        <v>1</v>
      </c>
      <c r="R60" s="4">
        <f t="shared" si="7"/>
        <v>5.3612903225806461</v>
      </c>
      <c r="S60" s="13">
        <f t="shared" si="8"/>
        <v>1</v>
      </c>
      <c r="T60">
        <f t="shared" si="9"/>
        <v>5.3656716417910451</v>
      </c>
      <c r="U60" s="82">
        <f t="shared" si="10"/>
        <v>19</v>
      </c>
    </row>
    <row r="61" spans="1:21" ht="16.5" thickBot="1">
      <c r="A61">
        <v>57</v>
      </c>
      <c r="B61" s="72"/>
      <c r="C61" s="73"/>
      <c r="D61" s="74"/>
      <c r="E61" s="9">
        <v>1</v>
      </c>
      <c r="F61" s="10">
        <v>1</v>
      </c>
      <c r="G61" s="5">
        <v>1</v>
      </c>
      <c r="H61" s="6">
        <v>1</v>
      </c>
      <c r="I61" s="7">
        <v>1</v>
      </c>
      <c r="J61" s="8">
        <v>1</v>
      </c>
      <c r="K61" s="51">
        <f t="shared" si="0"/>
        <v>10</v>
      </c>
      <c r="L61" s="51">
        <f t="shared" si="1"/>
        <v>10</v>
      </c>
      <c r="M61" s="51">
        <f t="shared" si="2"/>
        <v>10</v>
      </c>
      <c r="N61" s="52">
        <f t="shared" si="3"/>
        <v>30</v>
      </c>
      <c r="O61" s="13">
        <f t="shared" si="4"/>
        <v>1</v>
      </c>
      <c r="P61">
        <f t="shared" si="5"/>
        <v>3.9916666666666667</v>
      </c>
      <c r="Q61" s="83">
        <f t="shared" si="6"/>
        <v>1</v>
      </c>
      <c r="R61" s="4">
        <f t="shared" si="7"/>
        <v>5.3612903225806461</v>
      </c>
      <c r="S61" s="13">
        <f t="shared" si="8"/>
        <v>1</v>
      </c>
      <c r="T61">
        <f t="shared" si="9"/>
        <v>5.3656716417910451</v>
      </c>
      <c r="U61" s="82">
        <f t="shared" si="10"/>
        <v>19</v>
      </c>
    </row>
    <row r="62" spans="1:21" ht="16.5" thickBot="1">
      <c r="A62">
        <v>58</v>
      </c>
      <c r="B62" s="75"/>
      <c r="C62" s="76"/>
      <c r="D62" s="77"/>
      <c r="E62" s="9">
        <v>1</v>
      </c>
      <c r="F62" s="10">
        <v>1</v>
      </c>
      <c r="G62" s="5">
        <v>1</v>
      </c>
      <c r="H62" s="6">
        <v>1</v>
      </c>
      <c r="I62" s="7">
        <v>1</v>
      </c>
      <c r="J62" s="8">
        <v>1</v>
      </c>
      <c r="K62" s="51">
        <f t="shared" si="0"/>
        <v>10</v>
      </c>
      <c r="L62" s="51">
        <f t="shared" si="1"/>
        <v>10</v>
      </c>
      <c r="M62" s="51">
        <f t="shared" si="2"/>
        <v>10</v>
      </c>
      <c r="N62" s="52">
        <f t="shared" si="3"/>
        <v>30</v>
      </c>
      <c r="O62" s="13">
        <f t="shared" si="4"/>
        <v>1</v>
      </c>
      <c r="P62">
        <f t="shared" si="5"/>
        <v>3.9916666666666667</v>
      </c>
      <c r="Q62" s="83">
        <f t="shared" si="6"/>
        <v>1</v>
      </c>
      <c r="R62" s="4">
        <f t="shared" si="7"/>
        <v>5.3612903225806461</v>
      </c>
      <c r="S62" s="13">
        <f t="shared" si="8"/>
        <v>1</v>
      </c>
      <c r="T62">
        <f t="shared" si="9"/>
        <v>5.3656716417910451</v>
      </c>
      <c r="U62" s="82">
        <f t="shared" si="10"/>
        <v>19</v>
      </c>
    </row>
    <row r="63" spans="1:21" ht="16.5" thickBot="1">
      <c r="A63">
        <v>59</v>
      </c>
      <c r="B63" s="53"/>
      <c r="C63" s="57"/>
      <c r="D63" s="54"/>
      <c r="E63" s="9">
        <v>1</v>
      </c>
      <c r="F63" s="10">
        <v>1</v>
      </c>
      <c r="G63" s="5">
        <v>1</v>
      </c>
      <c r="H63" s="6">
        <v>1</v>
      </c>
      <c r="I63" s="7">
        <v>1</v>
      </c>
      <c r="J63" s="8">
        <v>1</v>
      </c>
      <c r="K63" s="51">
        <f t="shared" si="0"/>
        <v>10</v>
      </c>
      <c r="L63" s="51">
        <f t="shared" si="1"/>
        <v>10</v>
      </c>
      <c r="M63" s="51">
        <f t="shared" si="2"/>
        <v>10</v>
      </c>
      <c r="N63" s="52">
        <f t="shared" si="3"/>
        <v>30</v>
      </c>
      <c r="O63" s="13">
        <f t="shared" si="4"/>
        <v>1</v>
      </c>
      <c r="P63">
        <f t="shared" si="5"/>
        <v>3.9916666666666667</v>
      </c>
      <c r="Q63" s="83">
        <f t="shared" si="6"/>
        <v>1</v>
      </c>
      <c r="R63" s="4">
        <f t="shared" si="7"/>
        <v>5.3612903225806461</v>
      </c>
      <c r="S63" s="13">
        <f t="shared" si="8"/>
        <v>1</v>
      </c>
      <c r="T63">
        <f t="shared" si="9"/>
        <v>5.3656716417910451</v>
      </c>
      <c r="U63" s="82">
        <f t="shared" si="10"/>
        <v>19</v>
      </c>
    </row>
    <row r="64" spans="1:21" ht="16.5" thickBot="1">
      <c r="A64">
        <v>60</v>
      </c>
      <c r="B64" s="72"/>
      <c r="C64" s="73"/>
      <c r="D64" s="74"/>
      <c r="E64" s="9">
        <v>1</v>
      </c>
      <c r="F64" s="10">
        <v>1</v>
      </c>
      <c r="G64" s="5">
        <v>1</v>
      </c>
      <c r="H64" s="6">
        <v>1</v>
      </c>
      <c r="I64" s="7">
        <v>1</v>
      </c>
      <c r="J64" s="8">
        <v>1</v>
      </c>
      <c r="K64" s="51">
        <f t="shared" si="0"/>
        <v>10</v>
      </c>
      <c r="L64" s="51">
        <f t="shared" si="1"/>
        <v>10</v>
      </c>
      <c r="M64" s="51">
        <f t="shared" si="2"/>
        <v>10</v>
      </c>
      <c r="N64" s="52">
        <f t="shared" si="3"/>
        <v>30</v>
      </c>
      <c r="O64" s="13">
        <f t="shared" si="4"/>
        <v>1</v>
      </c>
      <c r="P64">
        <f t="shared" si="5"/>
        <v>3.9916666666666667</v>
      </c>
      <c r="Q64" s="83">
        <f t="shared" si="6"/>
        <v>1</v>
      </c>
      <c r="R64" s="4">
        <f t="shared" si="7"/>
        <v>5.3612903225806461</v>
      </c>
      <c r="S64" s="13">
        <f t="shared" si="8"/>
        <v>1</v>
      </c>
      <c r="T64">
        <f t="shared" si="9"/>
        <v>5.3656716417910451</v>
      </c>
      <c r="U64" s="82">
        <f t="shared" si="10"/>
        <v>19</v>
      </c>
    </row>
    <row r="65" spans="1:21" ht="16.5" thickBot="1">
      <c r="A65">
        <v>61</v>
      </c>
      <c r="B65" s="75"/>
      <c r="C65" s="76"/>
      <c r="D65" s="77"/>
      <c r="E65" s="9">
        <v>1</v>
      </c>
      <c r="F65" s="10">
        <v>1</v>
      </c>
      <c r="G65" s="5">
        <v>1</v>
      </c>
      <c r="H65" s="6">
        <v>1</v>
      </c>
      <c r="I65" s="7">
        <v>1</v>
      </c>
      <c r="J65" s="8">
        <v>1</v>
      </c>
      <c r="K65" s="51">
        <f t="shared" si="0"/>
        <v>10</v>
      </c>
      <c r="L65" s="51">
        <f t="shared" si="1"/>
        <v>10</v>
      </c>
      <c r="M65" s="51">
        <f t="shared" si="2"/>
        <v>10</v>
      </c>
      <c r="N65" s="52">
        <f t="shared" si="3"/>
        <v>30</v>
      </c>
      <c r="O65" s="13">
        <f t="shared" si="4"/>
        <v>1</v>
      </c>
      <c r="P65">
        <f t="shared" si="5"/>
        <v>3.9916666666666667</v>
      </c>
      <c r="Q65" s="83">
        <f t="shared" si="6"/>
        <v>1</v>
      </c>
      <c r="R65" s="4">
        <f t="shared" si="7"/>
        <v>5.3612903225806461</v>
      </c>
      <c r="S65" s="13">
        <f t="shared" si="8"/>
        <v>1</v>
      </c>
      <c r="T65">
        <f t="shared" si="9"/>
        <v>5.3656716417910451</v>
      </c>
      <c r="U65" s="82">
        <f t="shared" si="10"/>
        <v>19</v>
      </c>
    </row>
    <row r="66" spans="1:21" ht="16.5" thickBot="1">
      <c r="A66">
        <v>62</v>
      </c>
      <c r="B66" s="53"/>
      <c r="C66" s="57"/>
      <c r="D66" s="54"/>
      <c r="E66" s="9">
        <v>1</v>
      </c>
      <c r="F66" s="10">
        <v>1</v>
      </c>
      <c r="G66" s="5">
        <v>1</v>
      </c>
      <c r="H66" s="6">
        <v>1</v>
      </c>
      <c r="I66" s="7">
        <v>1</v>
      </c>
      <c r="J66" s="8">
        <v>1</v>
      </c>
      <c r="K66" s="51">
        <f t="shared" si="0"/>
        <v>10</v>
      </c>
      <c r="L66" s="51">
        <f t="shared" si="1"/>
        <v>10</v>
      </c>
      <c r="M66" s="51">
        <f t="shared" si="2"/>
        <v>10</v>
      </c>
      <c r="N66" s="52">
        <f t="shared" si="3"/>
        <v>30</v>
      </c>
      <c r="O66" s="13">
        <f t="shared" si="4"/>
        <v>1</v>
      </c>
      <c r="P66">
        <f t="shared" si="5"/>
        <v>3.9916666666666667</v>
      </c>
      <c r="Q66" s="83">
        <f t="shared" si="6"/>
        <v>1</v>
      </c>
      <c r="R66" s="4">
        <f t="shared" si="7"/>
        <v>5.3612903225806461</v>
      </c>
      <c r="S66" s="13">
        <f t="shared" si="8"/>
        <v>1</v>
      </c>
      <c r="T66">
        <f t="shared" si="9"/>
        <v>5.3656716417910451</v>
      </c>
      <c r="U66" s="82">
        <f t="shared" si="10"/>
        <v>19</v>
      </c>
    </row>
    <row r="67" spans="1:21" ht="16.5" thickBot="1">
      <c r="A67">
        <v>63</v>
      </c>
      <c r="B67" s="72"/>
      <c r="C67" s="73"/>
      <c r="D67" s="74"/>
      <c r="E67" s="9">
        <v>1</v>
      </c>
      <c r="F67" s="10">
        <v>1</v>
      </c>
      <c r="G67" s="5">
        <v>1</v>
      </c>
      <c r="H67" s="6">
        <v>1</v>
      </c>
      <c r="I67" s="7">
        <v>1</v>
      </c>
      <c r="J67" s="8">
        <v>1</v>
      </c>
      <c r="K67" s="51">
        <f t="shared" si="0"/>
        <v>10</v>
      </c>
      <c r="L67" s="51">
        <f t="shared" si="1"/>
        <v>10</v>
      </c>
      <c r="M67" s="51">
        <f t="shared" si="2"/>
        <v>10</v>
      </c>
      <c r="N67" s="52">
        <f t="shared" si="3"/>
        <v>30</v>
      </c>
      <c r="O67" s="13">
        <f t="shared" si="4"/>
        <v>1</v>
      </c>
      <c r="P67">
        <f t="shared" si="5"/>
        <v>3.9916666666666667</v>
      </c>
      <c r="Q67" s="83">
        <f t="shared" si="6"/>
        <v>1</v>
      </c>
      <c r="R67" s="4">
        <f t="shared" si="7"/>
        <v>5.3612903225806461</v>
      </c>
      <c r="S67" s="13">
        <f t="shared" si="8"/>
        <v>1</v>
      </c>
      <c r="T67">
        <f t="shared" si="9"/>
        <v>5.3656716417910451</v>
      </c>
      <c r="U67" s="82">
        <f t="shared" si="10"/>
        <v>19</v>
      </c>
    </row>
    <row r="68" spans="1:21" ht="16.5" thickBot="1">
      <c r="A68">
        <v>64</v>
      </c>
      <c r="B68" s="75"/>
      <c r="C68" s="76"/>
      <c r="D68" s="77"/>
      <c r="E68" s="9">
        <v>1</v>
      </c>
      <c r="F68" s="10">
        <v>1</v>
      </c>
      <c r="G68" s="5">
        <v>1</v>
      </c>
      <c r="H68" s="6">
        <v>1</v>
      </c>
      <c r="I68" s="7">
        <v>1</v>
      </c>
      <c r="J68" s="8">
        <v>1</v>
      </c>
      <c r="K68" s="51">
        <f t="shared" si="0"/>
        <v>10</v>
      </c>
      <c r="L68" s="51">
        <f t="shared" si="1"/>
        <v>10</v>
      </c>
      <c r="M68" s="51">
        <f t="shared" si="2"/>
        <v>10</v>
      </c>
      <c r="N68" s="52">
        <f t="shared" si="3"/>
        <v>30</v>
      </c>
      <c r="O68" s="13">
        <f t="shared" si="4"/>
        <v>1</v>
      </c>
      <c r="P68">
        <f t="shared" si="5"/>
        <v>3.9916666666666667</v>
      </c>
      <c r="Q68" s="83">
        <f t="shared" si="6"/>
        <v>1</v>
      </c>
      <c r="R68" s="4">
        <f t="shared" si="7"/>
        <v>5.3612903225806461</v>
      </c>
      <c r="S68" s="13">
        <f t="shared" si="8"/>
        <v>1</v>
      </c>
      <c r="T68">
        <f t="shared" si="9"/>
        <v>5.3656716417910451</v>
      </c>
      <c r="U68" s="82">
        <f t="shared" si="10"/>
        <v>19</v>
      </c>
    </row>
    <row r="69" spans="1:21" ht="16.5" thickBot="1">
      <c r="A69">
        <v>65</v>
      </c>
      <c r="B69" s="53"/>
      <c r="C69" s="57"/>
      <c r="D69" s="54"/>
      <c r="E69" s="9">
        <v>1</v>
      </c>
      <c r="F69" s="10">
        <v>1</v>
      </c>
      <c r="G69" s="5">
        <v>1</v>
      </c>
      <c r="H69" s="6">
        <v>1</v>
      </c>
      <c r="I69" s="7">
        <v>1</v>
      </c>
      <c r="J69" s="8">
        <v>1</v>
      </c>
      <c r="K69" s="51">
        <f t="shared" si="0"/>
        <v>10</v>
      </c>
      <c r="L69" s="51">
        <f t="shared" si="1"/>
        <v>10</v>
      </c>
      <c r="M69" s="51">
        <f t="shared" si="2"/>
        <v>10</v>
      </c>
      <c r="N69" s="52">
        <f t="shared" si="3"/>
        <v>30</v>
      </c>
      <c r="O69" s="13">
        <f t="shared" si="4"/>
        <v>1</v>
      </c>
      <c r="P69">
        <f t="shared" si="5"/>
        <v>3.9916666666666667</v>
      </c>
      <c r="Q69" s="83">
        <f t="shared" si="6"/>
        <v>1</v>
      </c>
      <c r="R69" s="4">
        <f t="shared" si="7"/>
        <v>5.3612903225806461</v>
      </c>
      <c r="S69" s="13">
        <f t="shared" si="8"/>
        <v>1</v>
      </c>
      <c r="T69">
        <f t="shared" si="9"/>
        <v>5.3656716417910451</v>
      </c>
      <c r="U69" s="82">
        <f t="shared" si="10"/>
        <v>19</v>
      </c>
    </row>
    <row r="70" spans="1:21" ht="16.5" thickBot="1">
      <c r="A70">
        <v>66</v>
      </c>
      <c r="B70" s="72"/>
      <c r="C70" s="73"/>
      <c r="D70" s="74"/>
      <c r="E70" s="9">
        <v>1</v>
      </c>
      <c r="F70" s="10">
        <v>1</v>
      </c>
      <c r="G70" s="5">
        <v>1</v>
      </c>
      <c r="H70" s="6">
        <v>1</v>
      </c>
      <c r="I70" s="7">
        <v>1</v>
      </c>
      <c r="J70" s="8">
        <v>1</v>
      </c>
      <c r="K70" s="51">
        <f t="shared" ref="K70:K104" si="11">SUM(O70*10)</f>
        <v>10</v>
      </c>
      <c r="L70" s="51">
        <f t="shared" ref="L70:L104" si="12">SUM(Q70*10)</f>
        <v>10</v>
      </c>
      <c r="M70" s="51">
        <f t="shared" ref="M70:M104" si="13">SUM(S70*10)</f>
        <v>10</v>
      </c>
      <c r="N70" s="52">
        <f t="shared" ref="N70:N104" si="14">SUM(K70+L70+M70)</f>
        <v>30</v>
      </c>
      <c r="O70" s="13">
        <f t="shared" ref="O70:O104" si="15">SUM(E70/F70)</f>
        <v>1</v>
      </c>
      <c r="P70">
        <f t="shared" ref="P70:P104" si="16">SUM(O70*100/$F$2)</f>
        <v>3.9916666666666667</v>
      </c>
      <c r="Q70" s="83">
        <f t="shared" ref="Q70:Q104" si="17">SUM(G70/H70)</f>
        <v>1</v>
      </c>
      <c r="R70" s="4">
        <f t="shared" ref="R70:R104" si="18">SUM(Q70*100/$H$2)</f>
        <v>5.3612903225806461</v>
      </c>
      <c r="S70" s="13">
        <f t="shared" ref="S70:S104" si="19">SUM(I70/J70)</f>
        <v>1</v>
      </c>
      <c r="T70">
        <f t="shared" ref="T70:T104" si="20">SUM(S70*100/$J$2)</f>
        <v>5.3656716417910451</v>
      </c>
      <c r="U70" s="82">
        <f t="shared" ref="U70:U104" si="21">(RANK(N70,$N$5:$N$104))</f>
        <v>19</v>
      </c>
    </row>
    <row r="71" spans="1:21" ht="16.5" thickBot="1">
      <c r="A71">
        <v>67</v>
      </c>
      <c r="B71" s="75"/>
      <c r="C71" s="76"/>
      <c r="D71" s="77"/>
      <c r="E71" s="9">
        <v>1</v>
      </c>
      <c r="F71" s="10">
        <v>1</v>
      </c>
      <c r="G71" s="5">
        <v>1</v>
      </c>
      <c r="H71" s="6">
        <v>1</v>
      </c>
      <c r="I71" s="7">
        <v>1</v>
      </c>
      <c r="J71" s="8">
        <v>1</v>
      </c>
      <c r="K71" s="51">
        <f t="shared" si="11"/>
        <v>10</v>
      </c>
      <c r="L71" s="51">
        <f t="shared" si="12"/>
        <v>10</v>
      </c>
      <c r="M71" s="51">
        <f t="shared" si="13"/>
        <v>10</v>
      </c>
      <c r="N71" s="52">
        <f t="shared" si="14"/>
        <v>30</v>
      </c>
      <c r="O71" s="13">
        <f t="shared" si="15"/>
        <v>1</v>
      </c>
      <c r="P71">
        <f t="shared" si="16"/>
        <v>3.9916666666666667</v>
      </c>
      <c r="Q71" s="83">
        <f t="shared" si="17"/>
        <v>1</v>
      </c>
      <c r="R71" s="4">
        <f t="shared" si="18"/>
        <v>5.3612903225806461</v>
      </c>
      <c r="S71" s="13">
        <f t="shared" si="19"/>
        <v>1</v>
      </c>
      <c r="T71">
        <f t="shared" si="20"/>
        <v>5.3656716417910451</v>
      </c>
      <c r="U71" s="82">
        <f t="shared" si="21"/>
        <v>19</v>
      </c>
    </row>
    <row r="72" spans="1:21" ht="16.5" thickBot="1">
      <c r="A72">
        <v>68</v>
      </c>
      <c r="B72" s="53"/>
      <c r="C72" s="57"/>
      <c r="D72" s="54"/>
      <c r="E72" s="9">
        <v>1</v>
      </c>
      <c r="F72" s="10">
        <v>1</v>
      </c>
      <c r="G72" s="5">
        <v>1</v>
      </c>
      <c r="H72" s="6">
        <v>1</v>
      </c>
      <c r="I72" s="7">
        <v>1</v>
      </c>
      <c r="J72" s="8">
        <v>1</v>
      </c>
      <c r="K72" s="51">
        <f t="shared" si="11"/>
        <v>10</v>
      </c>
      <c r="L72" s="51">
        <f t="shared" si="12"/>
        <v>10</v>
      </c>
      <c r="M72" s="51">
        <f t="shared" si="13"/>
        <v>10</v>
      </c>
      <c r="N72" s="52">
        <f t="shared" si="14"/>
        <v>30</v>
      </c>
      <c r="O72" s="13">
        <f t="shared" si="15"/>
        <v>1</v>
      </c>
      <c r="P72">
        <f t="shared" si="16"/>
        <v>3.9916666666666667</v>
      </c>
      <c r="Q72" s="83">
        <f t="shared" si="17"/>
        <v>1</v>
      </c>
      <c r="R72" s="4">
        <f t="shared" si="18"/>
        <v>5.3612903225806461</v>
      </c>
      <c r="S72" s="13">
        <f t="shared" si="19"/>
        <v>1</v>
      </c>
      <c r="T72">
        <f t="shared" si="20"/>
        <v>5.3656716417910451</v>
      </c>
      <c r="U72" s="82">
        <f t="shared" si="21"/>
        <v>19</v>
      </c>
    </row>
    <row r="73" spans="1:21" ht="16.5" thickBot="1">
      <c r="A73">
        <v>69</v>
      </c>
      <c r="B73" s="72"/>
      <c r="C73" s="73"/>
      <c r="D73" s="74"/>
      <c r="E73" s="9">
        <v>1</v>
      </c>
      <c r="F73" s="10">
        <v>1</v>
      </c>
      <c r="G73" s="5">
        <v>1</v>
      </c>
      <c r="H73" s="6">
        <v>1</v>
      </c>
      <c r="I73" s="7">
        <v>1</v>
      </c>
      <c r="J73" s="8">
        <v>1</v>
      </c>
      <c r="K73" s="51">
        <f t="shared" si="11"/>
        <v>10</v>
      </c>
      <c r="L73" s="51">
        <f t="shared" si="12"/>
        <v>10</v>
      </c>
      <c r="M73" s="51">
        <f t="shared" si="13"/>
        <v>10</v>
      </c>
      <c r="N73" s="52">
        <f t="shared" si="14"/>
        <v>30</v>
      </c>
      <c r="O73" s="13">
        <f t="shared" si="15"/>
        <v>1</v>
      </c>
      <c r="P73">
        <f t="shared" si="16"/>
        <v>3.9916666666666667</v>
      </c>
      <c r="Q73" s="83">
        <f t="shared" si="17"/>
        <v>1</v>
      </c>
      <c r="R73" s="4">
        <f t="shared" si="18"/>
        <v>5.3612903225806461</v>
      </c>
      <c r="S73" s="13">
        <f t="shared" si="19"/>
        <v>1</v>
      </c>
      <c r="T73">
        <f t="shared" si="20"/>
        <v>5.3656716417910451</v>
      </c>
      <c r="U73" s="82">
        <f t="shared" si="21"/>
        <v>19</v>
      </c>
    </row>
    <row r="74" spans="1:21" ht="16.5" thickBot="1">
      <c r="A74">
        <v>70</v>
      </c>
      <c r="B74" s="75"/>
      <c r="C74" s="76"/>
      <c r="D74" s="77"/>
      <c r="E74" s="9">
        <v>1</v>
      </c>
      <c r="F74" s="10">
        <v>1</v>
      </c>
      <c r="G74" s="5">
        <v>1</v>
      </c>
      <c r="H74" s="6">
        <v>1</v>
      </c>
      <c r="I74" s="7">
        <v>1</v>
      </c>
      <c r="J74" s="8">
        <v>1</v>
      </c>
      <c r="K74" s="51">
        <f t="shared" si="11"/>
        <v>10</v>
      </c>
      <c r="L74" s="51">
        <f t="shared" si="12"/>
        <v>10</v>
      </c>
      <c r="M74" s="51">
        <f t="shared" si="13"/>
        <v>10</v>
      </c>
      <c r="N74" s="52">
        <f t="shared" si="14"/>
        <v>30</v>
      </c>
      <c r="O74" s="13">
        <f t="shared" si="15"/>
        <v>1</v>
      </c>
      <c r="P74">
        <f t="shared" si="16"/>
        <v>3.9916666666666667</v>
      </c>
      <c r="Q74" s="83">
        <f t="shared" si="17"/>
        <v>1</v>
      </c>
      <c r="R74" s="4">
        <f t="shared" si="18"/>
        <v>5.3612903225806461</v>
      </c>
      <c r="S74" s="13">
        <f t="shared" si="19"/>
        <v>1</v>
      </c>
      <c r="T74">
        <f t="shared" si="20"/>
        <v>5.3656716417910451</v>
      </c>
      <c r="U74" s="82">
        <f t="shared" si="21"/>
        <v>19</v>
      </c>
    </row>
    <row r="75" spans="1:21" ht="16.5" thickBot="1">
      <c r="A75">
        <v>71</v>
      </c>
      <c r="B75" s="53"/>
      <c r="C75" s="57"/>
      <c r="D75" s="54"/>
      <c r="E75" s="9">
        <v>1</v>
      </c>
      <c r="F75" s="10">
        <v>1</v>
      </c>
      <c r="G75" s="5">
        <v>1</v>
      </c>
      <c r="H75" s="6">
        <v>1</v>
      </c>
      <c r="I75" s="7">
        <v>1</v>
      </c>
      <c r="J75" s="8">
        <v>1</v>
      </c>
      <c r="K75" s="51">
        <f t="shared" si="11"/>
        <v>10</v>
      </c>
      <c r="L75" s="51">
        <f t="shared" si="12"/>
        <v>10</v>
      </c>
      <c r="M75" s="51">
        <f t="shared" si="13"/>
        <v>10</v>
      </c>
      <c r="N75" s="52">
        <f t="shared" si="14"/>
        <v>30</v>
      </c>
      <c r="O75" s="13">
        <f t="shared" si="15"/>
        <v>1</v>
      </c>
      <c r="P75">
        <f t="shared" si="16"/>
        <v>3.9916666666666667</v>
      </c>
      <c r="Q75" s="83">
        <f t="shared" si="17"/>
        <v>1</v>
      </c>
      <c r="R75" s="4">
        <f t="shared" si="18"/>
        <v>5.3612903225806461</v>
      </c>
      <c r="S75" s="13">
        <f t="shared" si="19"/>
        <v>1</v>
      </c>
      <c r="T75">
        <f t="shared" si="20"/>
        <v>5.3656716417910451</v>
      </c>
      <c r="U75" s="82">
        <f t="shared" si="21"/>
        <v>19</v>
      </c>
    </row>
    <row r="76" spans="1:21" ht="16.5" thickBot="1">
      <c r="A76">
        <v>72</v>
      </c>
      <c r="B76" s="72"/>
      <c r="C76" s="73"/>
      <c r="D76" s="74"/>
      <c r="E76" s="9">
        <v>1</v>
      </c>
      <c r="F76" s="10">
        <v>1</v>
      </c>
      <c r="G76" s="5">
        <v>1</v>
      </c>
      <c r="H76" s="6">
        <v>1</v>
      </c>
      <c r="I76" s="7">
        <v>1</v>
      </c>
      <c r="J76" s="8">
        <v>1</v>
      </c>
      <c r="K76" s="51">
        <f t="shared" si="11"/>
        <v>10</v>
      </c>
      <c r="L76" s="51">
        <f t="shared" si="12"/>
        <v>10</v>
      </c>
      <c r="M76" s="51">
        <f t="shared" si="13"/>
        <v>10</v>
      </c>
      <c r="N76" s="52">
        <f t="shared" si="14"/>
        <v>30</v>
      </c>
      <c r="O76" s="13">
        <f t="shared" si="15"/>
        <v>1</v>
      </c>
      <c r="P76">
        <f t="shared" si="16"/>
        <v>3.9916666666666667</v>
      </c>
      <c r="Q76" s="83">
        <f t="shared" si="17"/>
        <v>1</v>
      </c>
      <c r="R76" s="4">
        <f t="shared" si="18"/>
        <v>5.3612903225806461</v>
      </c>
      <c r="S76" s="13">
        <f t="shared" si="19"/>
        <v>1</v>
      </c>
      <c r="T76">
        <f t="shared" si="20"/>
        <v>5.3656716417910451</v>
      </c>
      <c r="U76" s="82">
        <f t="shared" si="21"/>
        <v>19</v>
      </c>
    </row>
    <row r="77" spans="1:21" ht="16.5" thickBot="1">
      <c r="A77">
        <v>73</v>
      </c>
      <c r="B77" s="75"/>
      <c r="C77" s="76"/>
      <c r="D77" s="77"/>
      <c r="E77" s="9">
        <v>1</v>
      </c>
      <c r="F77" s="10">
        <v>1</v>
      </c>
      <c r="G77" s="5">
        <v>1</v>
      </c>
      <c r="H77" s="6">
        <v>1</v>
      </c>
      <c r="I77" s="7">
        <v>1</v>
      </c>
      <c r="J77" s="8">
        <v>1</v>
      </c>
      <c r="K77" s="51">
        <f t="shared" si="11"/>
        <v>10</v>
      </c>
      <c r="L77" s="51">
        <f t="shared" si="12"/>
        <v>10</v>
      </c>
      <c r="M77" s="51">
        <f t="shared" si="13"/>
        <v>10</v>
      </c>
      <c r="N77" s="52">
        <f t="shared" si="14"/>
        <v>30</v>
      </c>
      <c r="O77" s="13">
        <f t="shared" si="15"/>
        <v>1</v>
      </c>
      <c r="P77">
        <f t="shared" si="16"/>
        <v>3.9916666666666667</v>
      </c>
      <c r="Q77" s="83">
        <f t="shared" si="17"/>
        <v>1</v>
      </c>
      <c r="R77" s="4">
        <f t="shared" si="18"/>
        <v>5.3612903225806461</v>
      </c>
      <c r="S77" s="13">
        <f t="shared" si="19"/>
        <v>1</v>
      </c>
      <c r="T77">
        <f t="shared" si="20"/>
        <v>5.3656716417910451</v>
      </c>
      <c r="U77" s="82">
        <f t="shared" si="21"/>
        <v>19</v>
      </c>
    </row>
    <row r="78" spans="1:21" ht="16.5" thickBot="1">
      <c r="A78">
        <v>74</v>
      </c>
      <c r="B78" s="53"/>
      <c r="C78" s="57"/>
      <c r="D78" s="54"/>
      <c r="E78" s="9">
        <v>1</v>
      </c>
      <c r="F78" s="10">
        <v>1</v>
      </c>
      <c r="G78" s="5">
        <v>1</v>
      </c>
      <c r="H78" s="6">
        <v>1</v>
      </c>
      <c r="I78" s="7">
        <v>1</v>
      </c>
      <c r="J78" s="8">
        <v>1</v>
      </c>
      <c r="K78" s="51">
        <f t="shared" si="11"/>
        <v>10</v>
      </c>
      <c r="L78" s="51">
        <f t="shared" si="12"/>
        <v>10</v>
      </c>
      <c r="M78" s="51">
        <f t="shared" si="13"/>
        <v>10</v>
      </c>
      <c r="N78" s="52">
        <f t="shared" si="14"/>
        <v>30</v>
      </c>
      <c r="O78" s="13">
        <f t="shared" si="15"/>
        <v>1</v>
      </c>
      <c r="P78">
        <f t="shared" si="16"/>
        <v>3.9916666666666667</v>
      </c>
      <c r="Q78" s="83">
        <f t="shared" si="17"/>
        <v>1</v>
      </c>
      <c r="R78" s="4">
        <f t="shared" si="18"/>
        <v>5.3612903225806461</v>
      </c>
      <c r="S78" s="13">
        <f t="shared" si="19"/>
        <v>1</v>
      </c>
      <c r="T78">
        <f t="shared" si="20"/>
        <v>5.3656716417910451</v>
      </c>
      <c r="U78" s="82">
        <f t="shared" si="21"/>
        <v>19</v>
      </c>
    </row>
    <row r="79" spans="1:21" ht="16.5" thickBot="1">
      <c r="A79">
        <v>75</v>
      </c>
      <c r="B79" s="72"/>
      <c r="C79" s="73"/>
      <c r="D79" s="74"/>
      <c r="E79" s="9">
        <v>1</v>
      </c>
      <c r="F79" s="10">
        <v>1</v>
      </c>
      <c r="G79" s="5">
        <v>1</v>
      </c>
      <c r="H79" s="6">
        <v>1</v>
      </c>
      <c r="I79" s="7">
        <v>1</v>
      </c>
      <c r="J79" s="8">
        <v>1</v>
      </c>
      <c r="K79" s="51">
        <f t="shared" si="11"/>
        <v>10</v>
      </c>
      <c r="L79" s="51">
        <f t="shared" si="12"/>
        <v>10</v>
      </c>
      <c r="M79" s="51">
        <f t="shared" si="13"/>
        <v>10</v>
      </c>
      <c r="N79" s="52">
        <f t="shared" si="14"/>
        <v>30</v>
      </c>
      <c r="O79" s="13">
        <f t="shared" si="15"/>
        <v>1</v>
      </c>
      <c r="P79">
        <f t="shared" si="16"/>
        <v>3.9916666666666667</v>
      </c>
      <c r="Q79" s="83">
        <f t="shared" si="17"/>
        <v>1</v>
      </c>
      <c r="R79" s="4">
        <f t="shared" si="18"/>
        <v>5.3612903225806461</v>
      </c>
      <c r="S79" s="13">
        <f t="shared" si="19"/>
        <v>1</v>
      </c>
      <c r="T79">
        <f t="shared" si="20"/>
        <v>5.3656716417910451</v>
      </c>
      <c r="U79" s="82">
        <f t="shared" si="21"/>
        <v>19</v>
      </c>
    </row>
    <row r="80" spans="1:21" ht="16.5" thickBot="1">
      <c r="A80">
        <v>76</v>
      </c>
      <c r="B80" s="75"/>
      <c r="C80" s="76"/>
      <c r="D80" s="77"/>
      <c r="E80" s="9">
        <v>1</v>
      </c>
      <c r="F80" s="10">
        <v>1</v>
      </c>
      <c r="G80" s="5">
        <v>1</v>
      </c>
      <c r="H80" s="6">
        <v>1</v>
      </c>
      <c r="I80" s="7">
        <v>1</v>
      </c>
      <c r="J80" s="8">
        <v>1</v>
      </c>
      <c r="K80" s="51">
        <f t="shared" si="11"/>
        <v>10</v>
      </c>
      <c r="L80" s="51">
        <f t="shared" si="12"/>
        <v>10</v>
      </c>
      <c r="M80" s="51">
        <f t="shared" si="13"/>
        <v>10</v>
      </c>
      <c r="N80" s="52">
        <f t="shared" si="14"/>
        <v>30</v>
      </c>
      <c r="O80" s="13">
        <f t="shared" si="15"/>
        <v>1</v>
      </c>
      <c r="P80">
        <f t="shared" si="16"/>
        <v>3.9916666666666667</v>
      </c>
      <c r="Q80" s="83">
        <f t="shared" si="17"/>
        <v>1</v>
      </c>
      <c r="R80" s="4">
        <f t="shared" si="18"/>
        <v>5.3612903225806461</v>
      </c>
      <c r="S80" s="13">
        <f t="shared" si="19"/>
        <v>1</v>
      </c>
      <c r="T80">
        <f t="shared" si="20"/>
        <v>5.3656716417910451</v>
      </c>
      <c r="U80" s="82">
        <f t="shared" si="21"/>
        <v>19</v>
      </c>
    </row>
    <row r="81" spans="1:21" ht="16.5" thickBot="1">
      <c r="A81">
        <v>77</v>
      </c>
      <c r="B81" s="53"/>
      <c r="C81" s="57"/>
      <c r="D81" s="54"/>
      <c r="E81" s="9">
        <v>1</v>
      </c>
      <c r="F81" s="10">
        <v>1</v>
      </c>
      <c r="G81" s="5">
        <v>1</v>
      </c>
      <c r="H81" s="6">
        <v>1</v>
      </c>
      <c r="I81" s="7">
        <v>1</v>
      </c>
      <c r="J81" s="8">
        <v>1</v>
      </c>
      <c r="K81" s="51">
        <f t="shared" si="11"/>
        <v>10</v>
      </c>
      <c r="L81" s="51">
        <f t="shared" si="12"/>
        <v>10</v>
      </c>
      <c r="M81" s="51">
        <f t="shared" si="13"/>
        <v>10</v>
      </c>
      <c r="N81" s="52">
        <f t="shared" si="14"/>
        <v>30</v>
      </c>
      <c r="O81" s="13">
        <f t="shared" si="15"/>
        <v>1</v>
      </c>
      <c r="P81">
        <f t="shared" si="16"/>
        <v>3.9916666666666667</v>
      </c>
      <c r="Q81" s="83">
        <f t="shared" si="17"/>
        <v>1</v>
      </c>
      <c r="R81" s="4">
        <f t="shared" si="18"/>
        <v>5.3612903225806461</v>
      </c>
      <c r="S81" s="13">
        <f t="shared" si="19"/>
        <v>1</v>
      </c>
      <c r="T81">
        <f t="shared" si="20"/>
        <v>5.3656716417910451</v>
      </c>
      <c r="U81" s="82">
        <f t="shared" si="21"/>
        <v>19</v>
      </c>
    </row>
    <row r="82" spans="1:21" ht="16.5" thickBot="1">
      <c r="A82">
        <v>78</v>
      </c>
      <c r="B82" s="72"/>
      <c r="C82" s="73"/>
      <c r="D82" s="74"/>
      <c r="E82" s="9">
        <v>1</v>
      </c>
      <c r="F82" s="10">
        <v>1</v>
      </c>
      <c r="G82" s="5">
        <v>1</v>
      </c>
      <c r="H82" s="6">
        <v>1</v>
      </c>
      <c r="I82" s="7">
        <v>1</v>
      </c>
      <c r="J82" s="8">
        <v>1</v>
      </c>
      <c r="K82" s="51">
        <f t="shared" si="11"/>
        <v>10</v>
      </c>
      <c r="L82" s="51">
        <f t="shared" si="12"/>
        <v>10</v>
      </c>
      <c r="M82" s="51">
        <f t="shared" si="13"/>
        <v>10</v>
      </c>
      <c r="N82" s="52">
        <f t="shared" si="14"/>
        <v>30</v>
      </c>
      <c r="O82" s="13">
        <f t="shared" si="15"/>
        <v>1</v>
      </c>
      <c r="P82">
        <f t="shared" si="16"/>
        <v>3.9916666666666667</v>
      </c>
      <c r="Q82" s="83">
        <f t="shared" si="17"/>
        <v>1</v>
      </c>
      <c r="R82" s="4">
        <f t="shared" si="18"/>
        <v>5.3612903225806461</v>
      </c>
      <c r="S82" s="13">
        <f t="shared" si="19"/>
        <v>1</v>
      </c>
      <c r="T82">
        <f t="shared" si="20"/>
        <v>5.3656716417910451</v>
      </c>
      <c r="U82" s="82">
        <f t="shared" si="21"/>
        <v>19</v>
      </c>
    </row>
    <row r="83" spans="1:21" ht="16.5" thickBot="1">
      <c r="A83">
        <v>79</v>
      </c>
      <c r="B83" s="75"/>
      <c r="C83" s="76"/>
      <c r="D83" s="77"/>
      <c r="E83" s="9">
        <v>1</v>
      </c>
      <c r="F83" s="10">
        <v>1</v>
      </c>
      <c r="G83" s="5">
        <v>1</v>
      </c>
      <c r="H83" s="6">
        <v>1</v>
      </c>
      <c r="I83" s="7">
        <v>1</v>
      </c>
      <c r="J83" s="8">
        <v>1</v>
      </c>
      <c r="K83" s="51">
        <f t="shared" si="11"/>
        <v>10</v>
      </c>
      <c r="L83" s="51">
        <f t="shared" si="12"/>
        <v>10</v>
      </c>
      <c r="M83" s="51">
        <f t="shared" si="13"/>
        <v>10</v>
      </c>
      <c r="N83" s="52">
        <f t="shared" si="14"/>
        <v>30</v>
      </c>
      <c r="O83" s="13">
        <f t="shared" si="15"/>
        <v>1</v>
      </c>
      <c r="P83">
        <f t="shared" si="16"/>
        <v>3.9916666666666667</v>
      </c>
      <c r="Q83" s="83">
        <f t="shared" si="17"/>
        <v>1</v>
      </c>
      <c r="R83" s="4">
        <f t="shared" si="18"/>
        <v>5.3612903225806461</v>
      </c>
      <c r="S83" s="13">
        <f t="shared" si="19"/>
        <v>1</v>
      </c>
      <c r="T83">
        <f t="shared" si="20"/>
        <v>5.3656716417910451</v>
      </c>
      <c r="U83" s="82">
        <f t="shared" si="21"/>
        <v>19</v>
      </c>
    </row>
    <row r="84" spans="1:21" ht="16.5" thickBot="1">
      <c r="A84">
        <v>80</v>
      </c>
      <c r="B84" s="53"/>
      <c r="C84" s="57"/>
      <c r="D84" s="54"/>
      <c r="E84" s="9">
        <v>1</v>
      </c>
      <c r="F84" s="10">
        <v>1</v>
      </c>
      <c r="G84" s="5">
        <v>1</v>
      </c>
      <c r="H84" s="6">
        <v>1</v>
      </c>
      <c r="I84" s="7">
        <v>1</v>
      </c>
      <c r="J84" s="8">
        <v>1</v>
      </c>
      <c r="K84" s="51">
        <f t="shared" si="11"/>
        <v>10</v>
      </c>
      <c r="L84" s="51">
        <f t="shared" si="12"/>
        <v>10</v>
      </c>
      <c r="M84" s="51">
        <f t="shared" si="13"/>
        <v>10</v>
      </c>
      <c r="N84" s="52">
        <f t="shared" si="14"/>
        <v>30</v>
      </c>
      <c r="O84" s="13">
        <f t="shared" si="15"/>
        <v>1</v>
      </c>
      <c r="P84">
        <f t="shared" si="16"/>
        <v>3.9916666666666667</v>
      </c>
      <c r="Q84" s="83">
        <f t="shared" si="17"/>
        <v>1</v>
      </c>
      <c r="R84" s="4">
        <f t="shared" si="18"/>
        <v>5.3612903225806461</v>
      </c>
      <c r="S84" s="13">
        <f t="shared" si="19"/>
        <v>1</v>
      </c>
      <c r="T84">
        <f t="shared" si="20"/>
        <v>5.3656716417910451</v>
      </c>
      <c r="U84" s="82">
        <f t="shared" si="21"/>
        <v>19</v>
      </c>
    </row>
    <row r="85" spans="1:21" ht="16.5" thickBot="1">
      <c r="A85">
        <v>81</v>
      </c>
      <c r="B85" s="72"/>
      <c r="C85" s="73"/>
      <c r="D85" s="74"/>
      <c r="E85" s="9">
        <v>1</v>
      </c>
      <c r="F85" s="10">
        <v>1</v>
      </c>
      <c r="G85" s="5">
        <v>1</v>
      </c>
      <c r="H85" s="6">
        <v>1</v>
      </c>
      <c r="I85" s="7">
        <v>1</v>
      </c>
      <c r="J85" s="8">
        <v>1</v>
      </c>
      <c r="K85" s="51">
        <f t="shared" si="11"/>
        <v>10</v>
      </c>
      <c r="L85" s="51">
        <f t="shared" si="12"/>
        <v>10</v>
      </c>
      <c r="M85" s="51">
        <f t="shared" si="13"/>
        <v>10</v>
      </c>
      <c r="N85" s="52">
        <f t="shared" si="14"/>
        <v>30</v>
      </c>
      <c r="O85" s="13">
        <f t="shared" si="15"/>
        <v>1</v>
      </c>
      <c r="P85">
        <f t="shared" si="16"/>
        <v>3.9916666666666667</v>
      </c>
      <c r="Q85" s="83">
        <f t="shared" si="17"/>
        <v>1</v>
      </c>
      <c r="R85" s="4">
        <f t="shared" si="18"/>
        <v>5.3612903225806461</v>
      </c>
      <c r="S85" s="13">
        <f t="shared" si="19"/>
        <v>1</v>
      </c>
      <c r="T85">
        <f t="shared" si="20"/>
        <v>5.3656716417910451</v>
      </c>
      <c r="U85" s="82">
        <f t="shared" si="21"/>
        <v>19</v>
      </c>
    </row>
    <row r="86" spans="1:21" ht="16.5" thickBot="1">
      <c r="A86">
        <v>82</v>
      </c>
      <c r="B86" s="75"/>
      <c r="C86" s="76"/>
      <c r="D86" s="77"/>
      <c r="E86" s="9">
        <v>1</v>
      </c>
      <c r="F86" s="10">
        <v>1</v>
      </c>
      <c r="G86" s="5">
        <v>1</v>
      </c>
      <c r="H86" s="6">
        <v>1</v>
      </c>
      <c r="I86" s="7">
        <v>1</v>
      </c>
      <c r="J86" s="8">
        <v>1</v>
      </c>
      <c r="K86" s="51">
        <f t="shared" si="11"/>
        <v>10</v>
      </c>
      <c r="L86" s="51">
        <f t="shared" si="12"/>
        <v>10</v>
      </c>
      <c r="M86" s="51">
        <f t="shared" si="13"/>
        <v>10</v>
      </c>
      <c r="N86" s="52">
        <f t="shared" si="14"/>
        <v>30</v>
      </c>
      <c r="O86" s="13">
        <f t="shared" si="15"/>
        <v>1</v>
      </c>
      <c r="P86">
        <f t="shared" si="16"/>
        <v>3.9916666666666667</v>
      </c>
      <c r="Q86" s="83">
        <f t="shared" si="17"/>
        <v>1</v>
      </c>
      <c r="R86" s="4">
        <f t="shared" si="18"/>
        <v>5.3612903225806461</v>
      </c>
      <c r="S86" s="13">
        <f t="shared" si="19"/>
        <v>1</v>
      </c>
      <c r="T86">
        <f t="shared" si="20"/>
        <v>5.3656716417910451</v>
      </c>
      <c r="U86" s="82">
        <f t="shared" si="21"/>
        <v>19</v>
      </c>
    </row>
    <row r="87" spans="1:21" ht="16.5" thickBot="1">
      <c r="A87">
        <v>83</v>
      </c>
      <c r="B87" s="53"/>
      <c r="C87" s="57"/>
      <c r="D87" s="54"/>
      <c r="E87" s="9">
        <v>1</v>
      </c>
      <c r="F87" s="10">
        <v>1</v>
      </c>
      <c r="G87" s="5">
        <v>1</v>
      </c>
      <c r="H87" s="6">
        <v>1</v>
      </c>
      <c r="I87" s="7">
        <v>1</v>
      </c>
      <c r="J87" s="8">
        <v>1</v>
      </c>
      <c r="K87" s="51">
        <f t="shared" si="11"/>
        <v>10</v>
      </c>
      <c r="L87" s="51">
        <f t="shared" si="12"/>
        <v>10</v>
      </c>
      <c r="M87" s="51">
        <f t="shared" si="13"/>
        <v>10</v>
      </c>
      <c r="N87" s="52">
        <f t="shared" si="14"/>
        <v>30</v>
      </c>
      <c r="O87" s="13">
        <f t="shared" si="15"/>
        <v>1</v>
      </c>
      <c r="P87">
        <f t="shared" si="16"/>
        <v>3.9916666666666667</v>
      </c>
      <c r="Q87" s="83">
        <f t="shared" si="17"/>
        <v>1</v>
      </c>
      <c r="R87" s="4">
        <f t="shared" si="18"/>
        <v>5.3612903225806461</v>
      </c>
      <c r="S87" s="13">
        <f t="shared" si="19"/>
        <v>1</v>
      </c>
      <c r="T87">
        <f t="shared" si="20"/>
        <v>5.3656716417910451</v>
      </c>
      <c r="U87" s="82">
        <f t="shared" si="21"/>
        <v>19</v>
      </c>
    </row>
    <row r="88" spans="1:21" ht="16.5" thickBot="1">
      <c r="A88">
        <v>84</v>
      </c>
      <c r="B88" s="72"/>
      <c r="C88" s="73"/>
      <c r="D88" s="74"/>
      <c r="E88" s="9">
        <v>1</v>
      </c>
      <c r="F88" s="10">
        <v>1</v>
      </c>
      <c r="G88" s="5">
        <v>1</v>
      </c>
      <c r="H88" s="6">
        <v>1</v>
      </c>
      <c r="I88" s="7">
        <v>1</v>
      </c>
      <c r="J88" s="8">
        <v>1</v>
      </c>
      <c r="K88" s="51">
        <f t="shared" si="11"/>
        <v>10</v>
      </c>
      <c r="L88" s="51">
        <f t="shared" si="12"/>
        <v>10</v>
      </c>
      <c r="M88" s="51">
        <f t="shared" si="13"/>
        <v>10</v>
      </c>
      <c r="N88" s="52">
        <f t="shared" si="14"/>
        <v>30</v>
      </c>
      <c r="O88" s="13">
        <f t="shared" si="15"/>
        <v>1</v>
      </c>
      <c r="P88">
        <f t="shared" si="16"/>
        <v>3.9916666666666667</v>
      </c>
      <c r="Q88" s="83">
        <f t="shared" si="17"/>
        <v>1</v>
      </c>
      <c r="R88" s="4">
        <f t="shared" si="18"/>
        <v>5.3612903225806461</v>
      </c>
      <c r="S88" s="13">
        <f t="shared" si="19"/>
        <v>1</v>
      </c>
      <c r="T88">
        <f t="shared" si="20"/>
        <v>5.3656716417910451</v>
      </c>
      <c r="U88" s="82">
        <f t="shared" si="21"/>
        <v>19</v>
      </c>
    </row>
    <row r="89" spans="1:21" ht="16.5" thickBot="1">
      <c r="A89">
        <v>85</v>
      </c>
      <c r="B89" s="75"/>
      <c r="C89" s="76"/>
      <c r="D89" s="77"/>
      <c r="E89" s="9">
        <v>1</v>
      </c>
      <c r="F89" s="10">
        <v>1</v>
      </c>
      <c r="G89" s="5">
        <v>1</v>
      </c>
      <c r="H89" s="6">
        <v>1</v>
      </c>
      <c r="I89" s="7">
        <v>1</v>
      </c>
      <c r="J89" s="8">
        <v>1</v>
      </c>
      <c r="K89" s="51">
        <f t="shared" si="11"/>
        <v>10</v>
      </c>
      <c r="L89" s="51">
        <f t="shared" si="12"/>
        <v>10</v>
      </c>
      <c r="M89" s="51">
        <f t="shared" si="13"/>
        <v>10</v>
      </c>
      <c r="N89" s="52">
        <f t="shared" si="14"/>
        <v>30</v>
      </c>
      <c r="O89" s="13">
        <f t="shared" si="15"/>
        <v>1</v>
      </c>
      <c r="P89">
        <f t="shared" si="16"/>
        <v>3.9916666666666667</v>
      </c>
      <c r="Q89" s="83">
        <f t="shared" si="17"/>
        <v>1</v>
      </c>
      <c r="R89" s="4">
        <f t="shared" si="18"/>
        <v>5.3612903225806461</v>
      </c>
      <c r="S89" s="13">
        <f t="shared" si="19"/>
        <v>1</v>
      </c>
      <c r="T89">
        <f t="shared" si="20"/>
        <v>5.3656716417910451</v>
      </c>
      <c r="U89" s="82">
        <f t="shared" si="21"/>
        <v>19</v>
      </c>
    </row>
    <row r="90" spans="1:21" ht="16.5" thickBot="1">
      <c r="A90">
        <v>86</v>
      </c>
      <c r="B90" s="53"/>
      <c r="C90" s="57"/>
      <c r="D90" s="54"/>
      <c r="E90" s="9">
        <v>1</v>
      </c>
      <c r="F90" s="10">
        <v>1</v>
      </c>
      <c r="G90" s="5">
        <v>1</v>
      </c>
      <c r="H90" s="6">
        <v>1</v>
      </c>
      <c r="I90" s="7">
        <v>1</v>
      </c>
      <c r="J90" s="8">
        <v>1</v>
      </c>
      <c r="K90" s="51">
        <f t="shared" si="11"/>
        <v>10</v>
      </c>
      <c r="L90" s="51">
        <f t="shared" si="12"/>
        <v>10</v>
      </c>
      <c r="M90" s="51">
        <f t="shared" si="13"/>
        <v>10</v>
      </c>
      <c r="N90" s="52">
        <f t="shared" si="14"/>
        <v>30</v>
      </c>
      <c r="O90" s="13">
        <f t="shared" si="15"/>
        <v>1</v>
      </c>
      <c r="P90">
        <f t="shared" si="16"/>
        <v>3.9916666666666667</v>
      </c>
      <c r="Q90" s="83">
        <f t="shared" si="17"/>
        <v>1</v>
      </c>
      <c r="R90" s="4">
        <f t="shared" si="18"/>
        <v>5.3612903225806461</v>
      </c>
      <c r="S90" s="13">
        <f t="shared" si="19"/>
        <v>1</v>
      </c>
      <c r="T90">
        <f t="shared" si="20"/>
        <v>5.3656716417910451</v>
      </c>
      <c r="U90" s="82">
        <f t="shared" si="21"/>
        <v>19</v>
      </c>
    </row>
    <row r="91" spans="1:21" ht="16.5" thickBot="1">
      <c r="A91">
        <v>87</v>
      </c>
      <c r="B91" s="72"/>
      <c r="C91" s="73"/>
      <c r="D91" s="74"/>
      <c r="E91" s="9">
        <v>1</v>
      </c>
      <c r="F91" s="10">
        <v>1</v>
      </c>
      <c r="G91" s="5">
        <v>1</v>
      </c>
      <c r="H91" s="6">
        <v>1</v>
      </c>
      <c r="I91" s="7">
        <v>1</v>
      </c>
      <c r="J91" s="8">
        <v>1</v>
      </c>
      <c r="K91" s="51">
        <f t="shared" si="11"/>
        <v>10</v>
      </c>
      <c r="L91" s="51">
        <f t="shared" si="12"/>
        <v>10</v>
      </c>
      <c r="M91" s="51">
        <f t="shared" si="13"/>
        <v>10</v>
      </c>
      <c r="N91" s="52">
        <f t="shared" si="14"/>
        <v>30</v>
      </c>
      <c r="O91" s="13">
        <f t="shared" si="15"/>
        <v>1</v>
      </c>
      <c r="P91">
        <f t="shared" si="16"/>
        <v>3.9916666666666667</v>
      </c>
      <c r="Q91" s="83">
        <f t="shared" si="17"/>
        <v>1</v>
      </c>
      <c r="R91" s="4">
        <f t="shared" si="18"/>
        <v>5.3612903225806461</v>
      </c>
      <c r="S91" s="13">
        <f t="shared" si="19"/>
        <v>1</v>
      </c>
      <c r="T91">
        <f t="shared" si="20"/>
        <v>5.3656716417910451</v>
      </c>
      <c r="U91" s="82">
        <f t="shared" si="21"/>
        <v>19</v>
      </c>
    </row>
    <row r="92" spans="1:21" ht="16.5" thickBot="1">
      <c r="A92">
        <v>88</v>
      </c>
      <c r="B92" s="75"/>
      <c r="C92" s="76"/>
      <c r="D92" s="77"/>
      <c r="E92" s="9">
        <v>1</v>
      </c>
      <c r="F92" s="10">
        <v>1</v>
      </c>
      <c r="G92" s="5">
        <v>1</v>
      </c>
      <c r="H92" s="6">
        <v>1</v>
      </c>
      <c r="I92" s="7">
        <v>1</v>
      </c>
      <c r="J92" s="8">
        <v>1</v>
      </c>
      <c r="K92" s="51">
        <f t="shared" si="11"/>
        <v>10</v>
      </c>
      <c r="L92" s="51">
        <f t="shared" si="12"/>
        <v>10</v>
      </c>
      <c r="M92" s="51">
        <f t="shared" si="13"/>
        <v>10</v>
      </c>
      <c r="N92" s="52">
        <f t="shared" si="14"/>
        <v>30</v>
      </c>
      <c r="O92" s="13">
        <f t="shared" si="15"/>
        <v>1</v>
      </c>
      <c r="P92">
        <f t="shared" si="16"/>
        <v>3.9916666666666667</v>
      </c>
      <c r="Q92" s="83">
        <f t="shared" si="17"/>
        <v>1</v>
      </c>
      <c r="R92" s="4">
        <f t="shared" si="18"/>
        <v>5.3612903225806461</v>
      </c>
      <c r="S92" s="13">
        <f t="shared" si="19"/>
        <v>1</v>
      </c>
      <c r="T92">
        <f t="shared" si="20"/>
        <v>5.3656716417910451</v>
      </c>
      <c r="U92" s="82">
        <f t="shared" si="21"/>
        <v>19</v>
      </c>
    </row>
    <row r="93" spans="1:21" ht="16.5" thickBot="1">
      <c r="A93">
        <v>89</v>
      </c>
      <c r="B93" s="53"/>
      <c r="C93" s="57"/>
      <c r="D93" s="54"/>
      <c r="E93" s="9">
        <v>1</v>
      </c>
      <c r="F93" s="10">
        <v>1</v>
      </c>
      <c r="G93" s="5">
        <v>1</v>
      </c>
      <c r="H93" s="6">
        <v>1</v>
      </c>
      <c r="I93" s="7">
        <v>1</v>
      </c>
      <c r="J93" s="8">
        <v>1</v>
      </c>
      <c r="K93" s="51">
        <f t="shared" si="11"/>
        <v>10</v>
      </c>
      <c r="L93" s="51">
        <f t="shared" si="12"/>
        <v>10</v>
      </c>
      <c r="M93" s="51">
        <f t="shared" si="13"/>
        <v>10</v>
      </c>
      <c r="N93" s="52">
        <f t="shared" si="14"/>
        <v>30</v>
      </c>
      <c r="O93" s="13">
        <f t="shared" si="15"/>
        <v>1</v>
      </c>
      <c r="P93">
        <f t="shared" si="16"/>
        <v>3.9916666666666667</v>
      </c>
      <c r="Q93" s="83">
        <f t="shared" si="17"/>
        <v>1</v>
      </c>
      <c r="R93" s="4">
        <f t="shared" si="18"/>
        <v>5.3612903225806461</v>
      </c>
      <c r="S93" s="13">
        <f t="shared" si="19"/>
        <v>1</v>
      </c>
      <c r="T93">
        <f t="shared" si="20"/>
        <v>5.3656716417910451</v>
      </c>
      <c r="U93" s="82">
        <f t="shared" si="21"/>
        <v>19</v>
      </c>
    </row>
    <row r="94" spans="1:21" ht="16.5" thickBot="1">
      <c r="A94">
        <v>90</v>
      </c>
      <c r="B94" s="72"/>
      <c r="C94" s="73"/>
      <c r="D94" s="74"/>
      <c r="E94" s="9">
        <v>1</v>
      </c>
      <c r="F94" s="10">
        <v>1</v>
      </c>
      <c r="G94" s="5">
        <v>1</v>
      </c>
      <c r="H94" s="6">
        <v>1</v>
      </c>
      <c r="I94" s="7">
        <v>1</v>
      </c>
      <c r="J94" s="8">
        <v>1</v>
      </c>
      <c r="K94" s="51">
        <f t="shared" si="11"/>
        <v>10</v>
      </c>
      <c r="L94" s="51">
        <f t="shared" si="12"/>
        <v>10</v>
      </c>
      <c r="M94" s="51">
        <f t="shared" si="13"/>
        <v>10</v>
      </c>
      <c r="N94" s="52">
        <f t="shared" si="14"/>
        <v>30</v>
      </c>
      <c r="O94" s="13">
        <f t="shared" si="15"/>
        <v>1</v>
      </c>
      <c r="P94">
        <f t="shared" si="16"/>
        <v>3.9916666666666667</v>
      </c>
      <c r="Q94" s="83">
        <f t="shared" si="17"/>
        <v>1</v>
      </c>
      <c r="R94" s="4">
        <f t="shared" si="18"/>
        <v>5.3612903225806461</v>
      </c>
      <c r="S94" s="13">
        <f t="shared" si="19"/>
        <v>1</v>
      </c>
      <c r="T94">
        <f t="shared" si="20"/>
        <v>5.3656716417910451</v>
      </c>
      <c r="U94" s="82">
        <f t="shared" si="21"/>
        <v>19</v>
      </c>
    </row>
    <row r="95" spans="1:21" ht="16.5" thickBot="1">
      <c r="A95">
        <v>91</v>
      </c>
      <c r="B95" s="75"/>
      <c r="C95" s="76"/>
      <c r="D95" s="77"/>
      <c r="E95" s="9">
        <v>1</v>
      </c>
      <c r="F95" s="10">
        <v>1</v>
      </c>
      <c r="G95" s="5">
        <v>1</v>
      </c>
      <c r="H95" s="6">
        <v>1</v>
      </c>
      <c r="I95" s="7">
        <v>1</v>
      </c>
      <c r="J95" s="8">
        <v>1</v>
      </c>
      <c r="K95" s="51">
        <f t="shared" si="11"/>
        <v>10</v>
      </c>
      <c r="L95" s="51">
        <f t="shared" si="12"/>
        <v>10</v>
      </c>
      <c r="M95" s="51">
        <f t="shared" si="13"/>
        <v>10</v>
      </c>
      <c r="N95" s="52">
        <f t="shared" si="14"/>
        <v>30</v>
      </c>
      <c r="O95" s="13">
        <f t="shared" si="15"/>
        <v>1</v>
      </c>
      <c r="P95">
        <f t="shared" si="16"/>
        <v>3.9916666666666667</v>
      </c>
      <c r="Q95" s="83">
        <f t="shared" si="17"/>
        <v>1</v>
      </c>
      <c r="R95" s="4">
        <f t="shared" si="18"/>
        <v>5.3612903225806461</v>
      </c>
      <c r="S95" s="13">
        <f t="shared" si="19"/>
        <v>1</v>
      </c>
      <c r="T95">
        <f t="shared" si="20"/>
        <v>5.3656716417910451</v>
      </c>
      <c r="U95" s="82">
        <f t="shared" si="21"/>
        <v>19</v>
      </c>
    </row>
    <row r="96" spans="1:21" ht="16.5" thickBot="1">
      <c r="A96">
        <v>92</v>
      </c>
      <c r="B96" s="53"/>
      <c r="C96" s="57"/>
      <c r="D96" s="54"/>
      <c r="E96" s="9">
        <v>1</v>
      </c>
      <c r="F96" s="10">
        <v>1</v>
      </c>
      <c r="G96" s="5">
        <v>1</v>
      </c>
      <c r="H96" s="6">
        <v>1</v>
      </c>
      <c r="I96" s="7">
        <v>1</v>
      </c>
      <c r="J96" s="8">
        <v>1</v>
      </c>
      <c r="K96" s="51">
        <f t="shared" si="11"/>
        <v>10</v>
      </c>
      <c r="L96" s="51">
        <f t="shared" si="12"/>
        <v>10</v>
      </c>
      <c r="M96" s="51">
        <f t="shared" si="13"/>
        <v>10</v>
      </c>
      <c r="N96" s="52">
        <f t="shared" si="14"/>
        <v>30</v>
      </c>
      <c r="O96" s="13">
        <f t="shared" si="15"/>
        <v>1</v>
      </c>
      <c r="P96">
        <f t="shared" si="16"/>
        <v>3.9916666666666667</v>
      </c>
      <c r="Q96" s="83">
        <f t="shared" si="17"/>
        <v>1</v>
      </c>
      <c r="R96" s="4">
        <f t="shared" si="18"/>
        <v>5.3612903225806461</v>
      </c>
      <c r="S96" s="13">
        <f t="shared" si="19"/>
        <v>1</v>
      </c>
      <c r="T96">
        <f t="shared" si="20"/>
        <v>5.3656716417910451</v>
      </c>
      <c r="U96" s="82">
        <f t="shared" si="21"/>
        <v>19</v>
      </c>
    </row>
    <row r="97" spans="1:21" ht="16.5" thickBot="1">
      <c r="A97">
        <v>93</v>
      </c>
      <c r="B97" s="72"/>
      <c r="C97" s="73"/>
      <c r="D97" s="74"/>
      <c r="E97" s="9">
        <v>1</v>
      </c>
      <c r="F97" s="10">
        <v>1</v>
      </c>
      <c r="G97" s="5">
        <v>1</v>
      </c>
      <c r="H97" s="6">
        <v>1</v>
      </c>
      <c r="I97" s="7">
        <v>1</v>
      </c>
      <c r="J97" s="8">
        <v>1</v>
      </c>
      <c r="K97" s="51">
        <f t="shared" si="11"/>
        <v>10</v>
      </c>
      <c r="L97" s="51">
        <f t="shared" si="12"/>
        <v>10</v>
      </c>
      <c r="M97" s="51">
        <f t="shared" si="13"/>
        <v>10</v>
      </c>
      <c r="N97" s="52">
        <f t="shared" si="14"/>
        <v>30</v>
      </c>
      <c r="O97" s="13">
        <f t="shared" si="15"/>
        <v>1</v>
      </c>
      <c r="P97">
        <f t="shared" si="16"/>
        <v>3.9916666666666667</v>
      </c>
      <c r="Q97" s="83">
        <f t="shared" si="17"/>
        <v>1</v>
      </c>
      <c r="R97" s="4">
        <f t="shared" si="18"/>
        <v>5.3612903225806461</v>
      </c>
      <c r="S97" s="13">
        <f t="shared" si="19"/>
        <v>1</v>
      </c>
      <c r="T97">
        <f t="shared" si="20"/>
        <v>5.3656716417910451</v>
      </c>
      <c r="U97" s="82">
        <f t="shared" si="21"/>
        <v>19</v>
      </c>
    </row>
    <row r="98" spans="1:21" ht="16.5" thickBot="1">
      <c r="A98">
        <v>94</v>
      </c>
      <c r="B98" s="75"/>
      <c r="C98" s="76"/>
      <c r="D98" s="77"/>
      <c r="E98" s="9">
        <v>1</v>
      </c>
      <c r="F98" s="10">
        <v>1</v>
      </c>
      <c r="G98" s="5">
        <v>1</v>
      </c>
      <c r="H98" s="6">
        <v>1</v>
      </c>
      <c r="I98" s="7">
        <v>1</v>
      </c>
      <c r="J98" s="8">
        <v>1</v>
      </c>
      <c r="K98" s="51">
        <f t="shared" si="11"/>
        <v>10</v>
      </c>
      <c r="L98" s="51">
        <f t="shared" si="12"/>
        <v>10</v>
      </c>
      <c r="M98" s="51">
        <f t="shared" si="13"/>
        <v>10</v>
      </c>
      <c r="N98" s="52">
        <f t="shared" si="14"/>
        <v>30</v>
      </c>
      <c r="O98" s="13">
        <f t="shared" si="15"/>
        <v>1</v>
      </c>
      <c r="P98">
        <f t="shared" si="16"/>
        <v>3.9916666666666667</v>
      </c>
      <c r="Q98" s="83">
        <f t="shared" si="17"/>
        <v>1</v>
      </c>
      <c r="R98" s="4">
        <f t="shared" si="18"/>
        <v>5.3612903225806461</v>
      </c>
      <c r="S98" s="13">
        <f t="shared" si="19"/>
        <v>1</v>
      </c>
      <c r="T98">
        <f t="shared" si="20"/>
        <v>5.3656716417910451</v>
      </c>
      <c r="U98" s="82">
        <f t="shared" si="21"/>
        <v>19</v>
      </c>
    </row>
    <row r="99" spans="1:21" ht="16.5" thickBot="1">
      <c r="A99">
        <v>95</v>
      </c>
      <c r="B99" s="53"/>
      <c r="C99" s="57"/>
      <c r="D99" s="54"/>
      <c r="E99" s="9">
        <v>1</v>
      </c>
      <c r="F99" s="10">
        <v>1</v>
      </c>
      <c r="G99" s="5">
        <v>1</v>
      </c>
      <c r="H99" s="6">
        <v>1</v>
      </c>
      <c r="I99" s="7">
        <v>1</v>
      </c>
      <c r="J99" s="8">
        <v>1</v>
      </c>
      <c r="K99" s="51">
        <f t="shared" si="11"/>
        <v>10</v>
      </c>
      <c r="L99" s="51">
        <f t="shared" si="12"/>
        <v>10</v>
      </c>
      <c r="M99" s="51">
        <f t="shared" si="13"/>
        <v>10</v>
      </c>
      <c r="N99" s="52">
        <f t="shared" si="14"/>
        <v>30</v>
      </c>
      <c r="O99" s="13">
        <f t="shared" si="15"/>
        <v>1</v>
      </c>
      <c r="P99">
        <f t="shared" si="16"/>
        <v>3.9916666666666667</v>
      </c>
      <c r="Q99" s="83">
        <f t="shared" si="17"/>
        <v>1</v>
      </c>
      <c r="R99" s="4">
        <f t="shared" si="18"/>
        <v>5.3612903225806461</v>
      </c>
      <c r="S99" s="13">
        <f t="shared" si="19"/>
        <v>1</v>
      </c>
      <c r="T99">
        <f t="shared" si="20"/>
        <v>5.3656716417910451</v>
      </c>
      <c r="U99" s="82">
        <f t="shared" si="21"/>
        <v>19</v>
      </c>
    </row>
    <row r="100" spans="1:21" ht="16.5" thickBot="1">
      <c r="A100">
        <v>96</v>
      </c>
      <c r="B100" s="72"/>
      <c r="C100" s="73"/>
      <c r="D100" s="74"/>
      <c r="E100" s="9">
        <v>1</v>
      </c>
      <c r="F100" s="10">
        <v>1</v>
      </c>
      <c r="G100" s="5">
        <v>1</v>
      </c>
      <c r="H100" s="6">
        <v>1</v>
      </c>
      <c r="I100" s="7">
        <v>1</v>
      </c>
      <c r="J100" s="8">
        <v>1</v>
      </c>
      <c r="K100" s="51">
        <f t="shared" si="11"/>
        <v>10</v>
      </c>
      <c r="L100" s="51">
        <f t="shared" si="12"/>
        <v>10</v>
      </c>
      <c r="M100" s="51">
        <f t="shared" si="13"/>
        <v>10</v>
      </c>
      <c r="N100" s="52">
        <f t="shared" si="14"/>
        <v>30</v>
      </c>
      <c r="O100" s="13">
        <f t="shared" si="15"/>
        <v>1</v>
      </c>
      <c r="P100">
        <f t="shared" si="16"/>
        <v>3.9916666666666667</v>
      </c>
      <c r="Q100" s="83">
        <f t="shared" si="17"/>
        <v>1</v>
      </c>
      <c r="R100" s="4">
        <f t="shared" si="18"/>
        <v>5.3612903225806461</v>
      </c>
      <c r="S100" s="13">
        <f t="shared" si="19"/>
        <v>1</v>
      </c>
      <c r="T100">
        <f t="shared" si="20"/>
        <v>5.3656716417910451</v>
      </c>
      <c r="U100" s="82">
        <f t="shared" si="21"/>
        <v>19</v>
      </c>
    </row>
    <row r="101" spans="1:21" ht="16.5" thickBot="1">
      <c r="A101">
        <v>97</v>
      </c>
      <c r="B101" s="75"/>
      <c r="C101" s="76"/>
      <c r="D101" s="77"/>
      <c r="E101" s="9">
        <v>1</v>
      </c>
      <c r="F101" s="10">
        <v>1</v>
      </c>
      <c r="G101" s="5">
        <v>1</v>
      </c>
      <c r="H101" s="6">
        <v>1</v>
      </c>
      <c r="I101" s="7">
        <v>1</v>
      </c>
      <c r="J101" s="8">
        <v>1</v>
      </c>
      <c r="K101" s="51">
        <f t="shared" si="11"/>
        <v>10</v>
      </c>
      <c r="L101" s="51">
        <f t="shared" si="12"/>
        <v>10</v>
      </c>
      <c r="M101" s="51">
        <f t="shared" si="13"/>
        <v>10</v>
      </c>
      <c r="N101" s="52">
        <f t="shared" si="14"/>
        <v>30</v>
      </c>
      <c r="O101" s="13">
        <f t="shared" si="15"/>
        <v>1</v>
      </c>
      <c r="P101">
        <f t="shared" si="16"/>
        <v>3.9916666666666667</v>
      </c>
      <c r="Q101" s="83">
        <f t="shared" si="17"/>
        <v>1</v>
      </c>
      <c r="R101" s="4">
        <f t="shared" si="18"/>
        <v>5.3612903225806461</v>
      </c>
      <c r="S101" s="13">
        <f t="shared" si="19"/>
        <v>1</v>
      </c>
      <c r="T101">
        <f t="shared" si="20"/>
        <v>5.3656716417910451</v>
      </c>
      <c r="U101" s="82">
        <f t="shared" si="21"/>
        <v>19</v>
      </c>
    </row>
    <row r="102" spans="1:21" ht="16.5" thickBot="1">
      <c r="A102">
        <v>98</v>
      </c>
      <c r="B102" s="53"/>
      <c r="C102" s="57"/>
      <c r="D102" s="54"/>
      <c r="E102" s="9">
        <v>1</v>
      </c>
      <c r="F102" s="10">
        <v>1</v>
      </c>
      <c r="G102" s="5">
        <v>1</v>
      </c>
      <c r="H102" s="6">
        <v>1</v>
      </c>
      <c r="I102" s="7">
        <v>1</v>
      </c>
      <c r="J102" s="8">
        <v>1</v>
      </c>
      <c r="K102" s="51">
        <f t="shared" si="11"/>
        <v>10</v>
      </c>
      <c r="L102" s="51">
        <f t="shared" si="12"/>
        <v>10</v>
      </c>
      <c r="M102" s="51">
        <f t="shared" si="13"/>
        <v>10</v>
      </c>
      <c r="N102" s="52">
        <f t="shared" si="14"/>
        <v>30</v>
      </c>
      <c r="O102" s="13">
        <f t="shared" si="15"/>
        <v>1</v>
      </c>
      <c r="P102">
        <f t="shared" si="16"/>
        <v>3.9916666666666667</v>
      </c>
      <c r="Q102" s="83">
        <f t="shared" si="17"/>
        <v>1</v>
      </c>
      <c r="R102" s="4">
        <f t="shared" si="18"/>
        <v>5.3612903225806461</v>
      </c>
      <c r="S102" s="13">
        <f t="shared" si="19"/>
        <v>1</v>
      </c>
      <c r="T102">
        <f t="shared" si="20"/>
        <v>5.3656716417910451</v>
      </c>
      <c r="U102" s="82">
        <f t="shared" si="21"/>
        <v>19</v>
      </c>
    </row>
    <row r="103" spans="1:21" ht="16.5" thickBot="1">
      <c r="A103">
        <v>99</v>
      </c>
      <c r="B103" s="72"/>
      <c r="C103" s="73"/>
      <c r="D103" s="74"/>
      <c r="E103" s="9">
        <v>1</v>
      </c>
      <c r="F103" s="10">
        <v>1</v>
      </c>
      <c r="G103" s="5">
        <v>1</v>
      </c>
      <c r="H103" s="6">
        <v>1</v>
      </c>
      <c r="I103" s="7">
        <v>1</v>
      </c>
      <c r="J103" s="8">
        <v>1</v>
      </c>
      <c r="K103" s="51">
        <f t="shared" si="11"/>
        <v>10</v>
      </c>
      <c r="L103" s="51">
        <f t="shared" si="12"/>
        <v>10</v>
      </c>
      <c r="M103" s="51">
        <f t="shared" si="13"/>
        <v>10</v>
      </c>
      <c r="N103" s="52">
        <f t="shared" si="14"/>
        <v>30</v>
      </c>
      <c r="O103" s="13">
        <f t="shared" si="15"/>
        <v>1</v>
      </c>
      <c r="P103">
        <f t="shared" si="16"/>
        <v>3.9916666666666667</v>
      </c>
      <c r="Q103" s="83">
        <f t="shared" si="17"/>
        <v>1</v>
      </c>
      <c r="R103" s="4">
        <f t="shared" si="18"/>
        <v>5.3612903225806461</v>
      </c>
      <c r="S103" s="13">
        <f t="shared" si="19"/>
        <v>1</v>
      </c>
      <c r="T103">
        <f t="shared" si="20"/>
        <v>5.3656716417910451</v>
      </c>
      <c r="U103" s="82">
        <f t="shared" si="21"/>
        <v>19</v>
      </c>
    </row>
    <row r="104" spans="1:21" ht="15.75">
      <c r="A104">
        <v>100</v>
      </c>
      <c r="B104" s="78"/>
      <c r="C104" s="79"/>
      <c r="D104" s="80"/>
      <c r="E104" s="9">
        <v>1</v>
      </c>
      <c r="F104" s="10">
        <v>1</v>
      </c>
      <c r="G104" s="5">
        <v>1</v>
      </c>
      <c r="H104" s="6">
        <v>1</v>
      </c>
      <c r="I104" s="7">
        <v>1</v>
      </c>
      <c r="J104" s="8">
        <v>1</v>
      </c>
      <c r="K104" s="51">
        <f t="shared" si="11"/>
        <v>10</v>
      </c>
      <c r="L104" s="51">
        <f t="shared" si="12"/>
        <v>10</v>
      </c>
      <c r="M104" s="51">
        <f t="shared" si="13"/>
        <v>10</v>
      </c>
      <c r="N104" s="52">
        <f t="shared" si="14"/>
        <v>30</v>
      </c>
      <c r="O104" s="13">
        <f t="shared" si="15"/>
        <v>1</v>
      </c>
      <c r="P104">
        <f t="shared" si="16"/>
        <v>3.9916666666666667</v>
      </c>
      <c r="Q104" s="83">
        <f t="shared" si="17"/>
        <v>1</v>
      </c>
      <c r="R104" s="4">
        <f t="shared" si="18"/>
        <v>5.3612903225806461</v>
      </c>
      <c r="S104" s="13">
        <f t="shared" si="19"/>
        <v>1</v>
      </c>
      <c r="T104">
        <f t="shared" si="20"/>
        <v>5.3656716417910451</v>
      </c>
      <c r="U104" s="82">
        <f t="shared" si="21"/>
        <v>19</v>
      </c>
    </row>
  </sheetData>
  <protectedRanges>
    <protectedRange sqref="C43:D43 C19" name="Oblast1"/>
    <protectedRange sqref="C44:D46 C18 D18:D19 C20:D42 C5:D17" name="Oblast1_1"/>
    <protectedRange sqref="B43 B19" name="Oblast1_2"/>
    <protectedRange sqref="B20:B42 B44:B46 B5:B18" name="Oblast1_1_1"/>
  </protectedRanges>
  <mergeCells count="8">
    <mergeCell ref="U3:U4"/>
    <mergeCell ref="S3:T3"/>
    <mergeCell ref="A1:N1"/>
    <mergeCell ref="E3:F3"/>
    <mergeCell ref="G3:H3"/>
    <mergeCell ref="I3:J3"/>
    <mergeCell ref="O3:P3"/>
    <mergeCell ref="Q3:R3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02"/>
  <sheetViews>
    <sheetView workbookViewId="0">
      <selection activeCell="H7" sqref="H7"/>
    </sheetView>
  </sheetViews>
  <sheetFormatPr defaultRowHeight="15"/>
  <cols>
    <col min="1" max="1" width="6.85546875" customWidth="1"/>
    <col min="2" max="2" width="11.85546875" style="2" bestFit="1" customWidth="1"/>
    <col min="3" max="3" width="22.42578125" style="18" customWidth="1"/>
    <col min="4" max="4" width="24" customWidth="1"/>
    <col min="5" max="5" width="9.140625" style="19"/>
    <col min="9" max="9" width="11.85546875" bestFit="1" customWidth="1"/>
  </cols>
  <sheetData>
    <row r="1" spans="1:14" ht="53.25" customHeight="1">
      <c r="A1" s="111" t="s">
        <v>22</v>
      </c>
      <c r="B1" s="111"/>
      <c r="C1" s="111"/>
      <c r="D1" s="111"/>
      <c r="E1" s="111"/>
      <c r="F1" s="111"/>
      <c r="G1" s="81">
        <v>450</v>
      </c>
      <c r="H1" s="17"/>
      <c r="I1" s="17"/>
      <c r="J1" s="17"/>
      <c r="K1" s="17"/>
      <c r="L1" s="17"/>
      <c r="M1" s="17"/>
      <c r="N1" s="17"/>
    </row>
    <row r="2" spans="1:14">
      <c r="A2" s="22" t="s">
        <v>0</v>
      </c>
      <c r="B2" s="23" t="s">
        <v>1</v>
      </c>
      <c r="C2" s="24" t="s">
        <v>10</v>
      </c>
      <c r="D2" s="22" t="s">
        <v>3</v>
      </c>
      <c r="E2" s="25" t="s">
        <v>11</v>
      </c>
      <c r="F2" s="65" t="s">
        <v>9</v>
      </c>
    </row>
    <row r="3" spans="1:14">
      <c r="A3" s="4">
        <v>1</v>
      </c>
      <c r="B3" s="3">
        <f ca="1">INDIRECT("A!B"&amp;MATCH(A3,A!U$5:U$104,0)+4)</f>
        <v>5</v>
      </c>
      <c r="C3" s="20" t="str">
        <f ca="1">INDIRECT("A!C"&amp;MATCH(A3,A!U$5:U$104,0)+4)</f>
        <v>Vyvážil Tomáš</v>
      </c>
      <c r="D3" s="20" t="str">
        <f ca="1">INDIRECT("A!D"&amp;MATCH(A3,A!U$5:U$104,0)+4)</f>
        <v>MP Přerov I</v>
      </c>
      <c r="E3" s="21">
        <f ca="1">INDIRECT("A!N"&amp;MATCH(A3,A!U$5:U$104,0)+4)</f>
        <v>393.22503304466534</v>
      </c>
      <c r="F3" s="64">
        <f t="shared" ref="F3:F34" ca="1" si="0">IF(E3="","",(E3*100/$G$1))</f>
        <v>87.383340676592297</v>
      </c>
    </row>
    <row r="4" spans="1:14">
      <c r="A4" s="4">
        <v>2</v>
      </c>
      <c r="B4" s="3">
        <f ca="1">INDIRECT("A!B"&amp;MATCH(A4,A!U$5:U$104,0)+4)</f>
        <v>42</v>
      </c>
      <c r="C4" s="20" t="str">
        <f ca="1">INDIRECT("A!C"&amp;MATCH(A4,A!U$5:U$104,0)+4)</f>
        <v>Matějíček Lukáš</v>
      </c>
      <c r="D4" s="20" t="str">
        <f ca="1">INDIRECT("A!D"&amp;MATCH(A4,A!U$5:U$104,0)+4)</f>
        <v>MP Plzeň</v>
      </c>
      <c r="E4" s="21">
        <f ca="1">INDIRECT("A!N"&amp;MATCH(A4,A!U$5:U$104,0)+4)</f>
        <v>388.65399937748168</v>
      </c>
      <c r="F4" s="64">
        <f t="shared" ca="1" si="0"/>
        <v>86.367555417218142</v>
      </c>
    </row>
    <row r="5" spans="1:14">
      <c r="A5" s="4">
        <v>3</v>
      </c>
      <c r="B5" s="3">
        <f ca="1">INDIRECT("A!B"&amp;MATCH(A5,A!U$5:U$104,0)+4)</f>
        <v>3</v>
      </c>
      <c r="C5" s="20" t="str">
        <f ca="1">INDIRECT("A!C"&amp;MATCH(A5,A!U$5:U$104,0)+4)</f>
        <v>Petrovský Ladislav</v>
      </c>
      <c r="D5" s="20" t="str">
        <f ca="1">INDIRECT("A!D"&amp;MATCH(A5,A!U$5:U$104,0)+4)</f>
        <v>MP Přerov I</v>
      </c>
      <c r="E5" s="21">
        <f ca="1">INDIRECT("A!N"&amp;MATCH(A5,A!U$5:U$104,0)+4)</f>
        <v>386.55872899759328</v>
      </c>
      <c r="F5" s="64">
        <f t="shared" ca="1" si="0"/>
        <v>85.901939777242944</v>
      </c>
    </row>
    <row r="6" spans="1:14">
      <c r="A6" s="4">
        <v>4</v>
      </c>
      <c r="B6" s="3">
        <f ca="1">INDIRECT("A!B"&amp;MATCH(A6,A!U$5:U$104,0)+4)</f>
        <v>20</v>
      </c>
      <c r="C6" s="20" t="str">
        <f ca="1">INDIRECT("A!C"&amp;MATCH(A6,A!U$5:U$104,0)+4)</f>
        <v>Šamalík Josef</v>
      </c>
      <c r="D6" s="20" t="str">
        <f ca="1">INDIRECT("A!D"&amp;MATCH(A6,A!U$5:U$104,0)+4)</f>
        <v>MP Blansko</v>
      </c>
      <c r="E6" s="21">
        <f ca="1">INDIRECT("A!N"&amp;MATCH(A6,A!U$5:U$104,0)+4)</f>
        <v>385.44879647861762</v>
      </c>
      <c r="F6" s="64">
        <f t="shared" ca="1" si="0"/>
        <v>85.655288106359464</v>
      </c>
    </row>
    <row r="7" spans="1:14">
      <c r="A7" s="4">
        <v>5</v>
      </c>
      <c r="B7" s="3">
        <f ca="1">INDIRECT("A!B"&amp;MATCH(A7,A!U$5:U$104,0)+4)</f>
        <v>66</v>
      </c>
      <c r="C7" s="20" t="str">
        <f ca="1">INDIRECT("A!C"&amp;MATCH(A7,A!U$5:U$104,0)+4)</f>
        <v>Antošík Václav</v>
      </c>
      <c r="D7" s="20" t="str">
        <f ca="1">INDIRECT("A!D"&amp;MATCH(A7,A!U$5:U$104,0)+4)</f>
        <v>MP Havířov</v>
      </c>
      <c r="E7" s="21">
        <f ca="1">INDIRECT("A!N"&amp;MATCH(A7,A!U$5:U$104,0)+4)</f>
        <v>379.18754054503324</v>
      </c>
      <c r="F7" s="64">
        <f t="shared" ca="1" si="0"/>
        <v>84.263897898896275</v>
      </c>
    </row>
    <row r="8" spans="1:14">
      <c r="A8" s="4">
        <v>6</v>
      </c>
      <c r="B8" s="3">
        <f ca="1">INDIRECT("A!B"&amp;MATCH(A8,A!U$5:U$104,0)+4)</f>
        <v>65</v>
      </c>
      <c r="C8" s="20" t="str">
        <f ca="1">INDIRECT("A!C"&amp;MATCH(A8,A!U$5:U$104,0)+4)</f>
        <v>Třetina Jaromír</v>
      </c>
      <c r="D8" s="20" t="str">
        <f ca="1">INDIRECT("A!D"&amp;MATCH(A8,A!U$5:U$104,0)+4)</f>
        <v>MP Havířov</v>
      </c>
      <c r="E8" s="21">
        <f ca="1">INDIRECT("A!N"&amp;MATCH(A8,A!U$5:U$104,0)+4)</f>
        <v>377.55675114892216</v>
      </c>
      <c r="F8" s="64">
        <f t="shared" ca="1" si="0"/>
        <v>83.901500255316037</v>
      </c>
    </row>
    <row r="9" spans="1:14">
      <c r="A9" s="4">
        <v>7</v>
      </c>
      <c r="B9" s="3">
        <f ca="1">INDIRECT("A!B"&amp;MATCH(A9,A!U$5:U$104,0)+4)</f>
        <v>56</v>
      </c>
      <c r="C9" s="20" t="str">
        <f ca="1">INDIRECT("A!C"&amp;MATCH(A9,A!U$5:U$104,0)+4)</f>
        <v>Rumpel Michael</v>
      </c>
      <c r="D9" s="20" t="str">
        <f ca="1">INDIRECT("A!D"&amp;MATCH(A9,A!U$5:U$104,0)+4)</f>
        <v>MP Karviná</v>
      </c>
      <c r="E9" s="21">
        <f ca="1">INDIRECT("A!N"&amp;MATCH(A9,A!U$5:U$104,0)+4)</f>
        <v>374.5417972436544</v>
      </c>
      <c r="F9" s="64">
        <f t="shared" ca="1" si="0"/>
        <v>83.23151049858987</v>
      </c>
    </row>
    <row r="10" spans="1:14">
      <c r="A10" s="4">
        <v>8</v>
      </c>
      <c r="B10" s="3">
        <f ca="1">INDIRECT("A!B"&amp;MATCH(A10,A!U$5:U$104,0)+4)</f>
        <v>83</v>
      </c>
      <c r="C10" s="20" t="str">
        <f ca="1">INDIRECT("A!C"&amp;MATCH(A10,A!U$5:U$104,0)+4)</f>
        <v>Dunaj Oldřich</v>
      </c>
      <c r="D10" s="20" t="str">
        <f ca="1">INDIRECT("A!D"&amp;MATCH(A10,A!U$5:U$104,0)+4)</f>
        <v>MP Ostrava</v>
      </c>
      <c r="E10" s="21">
        <f ca="1">INDIRECT("A!N"&amp;MATCH(A10,A!U$5:U$104,0)+4)</f>
        <v>369.64355998830712</v>
      </c>
      <c r="F10" s="64">
        <f t="shared" ca="1" si="0"/>
        <v>82.143013330734917</v>
      </c>
    </row>
    <row r="11" spans="1:14">
      <c r="A11" s="4">
        <v>9</v>
      </c>
      <c r="B11" s="3">
        <f ca="1">INDIRECT("A!B"&amp;MATCH(A11,A!U$5:U$104,0)+4)</f>
        <v>7</v>
      </c>
      <c r="C11" s="20" t="str">
        <f ca="1">INDIRECT("A!C"&amp;MATCH(A11,A!U$5:U$104,0)+4)</f>
        <v>Růžička Josef</v>
      </c>
      <c r="D11" s="20" t="str">
        <f ca="1">INDIRECT("A!D"&amp;MATCH(A11,A!U$5:U$104,0)+4)</f>
        <v>MP Přerov II</v>
      </c>
      <c r="E11" s="21">
        <f ca="1">INDIRECT("A!N"&amp;MATCH(A11,A!U$5:U$104,0)+4)</f>
        <v>360.39121725826493</v>
      </c>
      <c r="F11" s="64">
        <f t="shared" ca="1" si="0"/>
        <v>80.086937168503326</v>
      </c>
    </row>
    <row r="12" spans="1:14">
      <c r="A12" s="4">
        <v>10</v>
      </c>
      <c r="B12" s="3">
        <f ca="1">INDIRECT("A!B"&amp;MATCH(A12,A!U$5:U$104,0)+4)</f>
        <v>10</v>
      </c>
      <c r="C12" s="20" t="str">
        <f ca="1">INDIRECT("A!C"&amp;MATCH(A12,A!U$5:U$104,0)+4)</f>
        <v>Matyáštík Dušan</v>
      </c>
      <c r="D12" s="20" t="str">
        <f ca="1">INDIRECT("A!D"&amp;MATCH(A12,A!U$5:U$104,0)+4)</f>
        <v>MP Zlín A</v>
      </c>
      <c r="E12" s="21">
        <f ca="1">INDIRECT("A!N"&amp;MATCH(A12,A!U$5:U$104,0)+4)</f>
        <v>356.54650580564777</v>
      </c>
      <c r="F12" s="64">
        <f t="shared" ca="1" si="0"/>
        <v>79.232556845699506</v>
      </c>
    </row>
    <row r="13" spans="1:14">
      <c r="A13" s="4">
        <v>11</v>
      </c>
      <c r="B13" s="3">
        <f ca="1">INDIRECT("A!B"&amp;MATCH(A13,A!U$5:U$104,0)+4)</f>
        <v>4</v>
      </c>
      <c r="C13" s="20" t="str">
        <f ca="1">INDIRECT("A!C"&amp;MATCH(A13,A!U$5:U$104,0)+4)</f>
        <v>Rytíř Radim</v>
      </c>
      <c r="D13" s="20" t="str">
        <f ca="1">INDIRECT("A!D"&amp;MATCH(A13,A!U$5:U$104,0)+4)</f>
        <v>MP Přerov I</v>
      </c>
      <c r="E13" s="21">
        <f ca="1">INDIRECT("A!N"&amp;MATCH(A13,A!U$5:U$104,0)+4)</f>
        <v>352.02999945936097</v>
      </c>
      <c r="F13" s="64">
        <f t="shared" ca="1" si="0"/>
        <v>78.228888768746884</v>
      </c>
    </row>
    <row r="14" spans="1:14">
      <c r="A14" s="4">
        <v>12</v>
      </c>
      <c r="B14" s="3">
        <f ca="1">INDIRECT("A!B"&amp;MATCH(A14,A!U$5:U$104,0)+4)</f>
        <v>78</v>
      </c>
      <c r="C14" s="20" t="str">
        <f ca="1">INDIRECT("A!C"&amp;MATCH(A14,A!U$5:U$104,0)+4)</f>
        <v>Štegl Pavel</v>
      </c>
      <c r="D14" s="20" t="str">
        <f ca="1">INDIRECT("A!D"&amp;MATCH(A14,A!U$5:U$104,0)+4)</f>
        <v>MP Pardubice C</v>
      </c>
      <c r="E14" s="21">
        <f ca="1">INDIRECT("A!N"&amp;MATCH(A14,A!U$5:U$104,0)+4)</f>
        <v>336.83735264414815</v>
      </c>
      <c r="F14" s="64">
        <f t="shared" ca="1" si="0"/>
        <v>74.852745032032914</v>
      </c>
    </row>
    <row r="15" spans="1:14">
      <c r="A15" s="4">
        <v>13</v>
      </c>
      <c r="B15" s="3">
        <f ca="1">INDIRECT("A!B"&amp;MATCH(A15,A!U$5:U$104,0)+4)</f>
        <v>22</v>
      </c>
      <c r="C15" s="20" t="str">
        <f ca="1">INDIRECT("A!C"&amp;MATCH(A15,A!U$5:U$104,0)+4)</f>
        <v>Adámek Jaroslav</v>
      </c>
      <c r="D15" s="20" t="str">
        <f ca="1">INDIRECT("A!D"&amp;MATCH(A15,A!U$5:U$104,0)+4)</f>
        <v>MP Blansko</v>
      </c>
      <c r="E15" s="21">
        <f ca="1">INDIRECT("A!N"&amp;MATCH(A15,A!U$5:U$104,0)+4)</f>
        <v>336.61231648694297</v>
      </c>
      <c r="F15" s="64">
        <f t="shared" ca="1" si="0"/>
        <v>74.802736997098435</v>
      </c>
    </row>
    <row r="16" spans="1:14">
      <c r="A16" s="4">
        <v>14</v>
      </c>
      <c r="B16" s="3">
        <f ca="1">INDIRECT("A!B"&amp;MATCH(A16,A!U$5:U$104,0)+4)</f>
        <v>59</v>
      </c>
      <c r="C16" s="20" t="str">
        <f ca="1">INDIRECT("A!C"&amp;MATCH(A16,A!U$5:U$104,0)+4)</f>
        <v>Frýbort Roman</v>
      </c>
      <c r="D16" s="20" t="str">
        <f ca="1">INDIRECT("A!D"&amp;MATCH(A16,A!U$5:U$104,0)+4)</f>
        <v>MP Valašské Mez.</v>
      </c>
      <c r="E16" s="21">
        <f ca="1">INDIRECT("A!N"&amp;MATCH(A16,A!U$5:U$104,0)+4)</f>
        <v>336.44113181957982</v>
      </c>
      <c r="F16" s="64">
        <f t="shared" ca="1" si="0"/>
        <v>74.764695959906632</v>
      </c>
    </row>
    <row r="17" spans="1:6">
      <c r="A17" s="4">
        <v>15</v>
      </c>
      <c r="B17" s="3">
        <f ca="1">INDIRECT("A!B"&amp;MATCH(A17,A!U$5:U$104,0)+4)</f>
        <v>41</v>
      </c>
      <c r="C17" s="20" t="str">
        <f ca="1">INDIRECT("A!C"&amp;MATCH(A17,A!U$5:U$104,0)+4)</f>
        <v>Vild Martin</v>
      </c>
      <c r="D17" s="20" t="str">
        <f ca="1">INDIRECT("A!D"&amp;MATCH(A17,A!U$5:U$104,0)+4)</f>
        <v>MP Plzeň</v>
      </c>
      <c r="E17" s="21">
        <f ca="1">INDIRECT("A!N"&amp;MATCH(A17,A!U$5:U$104,0)+4)</f>
        <v>330.21271781056515</v>
      </c>
      <c r="F17" s="64">
        <f t="shared" ca="1" si="0"/>
        <v>73.380603957903361</v>
      </c>
    </row>
    <row r="18" spans="1:6">
      <c r="A18" s="4">
        <v>16</v>
      </c>
      <c r="B18" s="3">
        <f ca="1">INDIRECT("A!B"&amp;MATCH(A18,A!U$5:U$104,0)+4)</f>
        <v>82</v>
      </c>
      <c r="C18" s="20" t="str">
        <f ca="1">INDIRECT("A!C"&amp;MATCH(A18,A!U$5:U$104,0)+4)</f>
        <v>Burda Pavel</v>
      </c>
      <c r="D18" s="20" t="str">
        <f ca="1">INDIRECT("A!D"&amp;MATCH(A18,A!U$5:U$104,0)+4)</f>
        <v>MP Ostrava</v>
      </c>
      <c r="E18" s="21">
        <f ca="1">INDIRECT("A!N"&amp;MATCH(A18,A!U$5:U$104,0)+4)</f>
        <v>330.16784632591248</v>
      </c>
      <c r="F18" s="64">
        <f t="shared" ca="1" si="0"/>
        <v>73.370632516869435</v>
      </c>
    </row>
    <row r="19" spans="1:6">
      <c r="A19" s="4">
        <v>17</v>
      </c>
      <c r="B19" s="3">
        <f ca="1">INDIRECT("A!B"&amp;MATCH(A19,A!U$5:U$104,0)+4)</f>
        <v>39</v>
      </c>
      <c r="C19" s="20" t="str">
        <f ca="1">INDIRECT("A!C"&amp;MATCH(A19,A!U$5:U$104,0)+4)</f>
        <v>Kubík Ladislav</v>
      </c>
      <c r="D19" s="20" t="str">
        <f ca="1">INDIRECT("A!D"&amp;MATCH(A19,A!U$5:U$104,0)+4)</f>
        <v>MP Česká Třebová</v>
      </c>
      <c r="E19" s="21">
        <f ca="1">INDIRECT("A!N"&amp;MATCH(A19,A!U$5:U$104,0)+4)</f>
        <v>329.52144618478104</v>
      </c>
      <c r="F19" s="64">
        <f t="shared" ca="1" si="0"/>
        <v>73.226988041062441</v>
      </c>
    </row>
    <row r="20" spans="1:6">
      <c r="A20" s="4">
        <v>18</v>
      </c>
      <c r="B20" s="3">
        <f ca="1">INDIRECT("A!B"&amp;MATCH(A20,A!U$5:U$104,0)+4)</f>
        <v>81</v>
      </c>
      <c r="C20" s="20" t="str">
        <f ca="1">INDIRECT("A!C"&amp;MATCH(A20,A!U$5:U$104,0)+4)</f>
        <v>Glett Ondřej</v>
      </c>
      <c r="D20" s="20" t="str">
        <f ca="1">INDIRECT("A!D"&amp;MATCH(A20,A!U$5:U$104,0)+4)</f>
        <v>MP Ostrava</v>
      </c>
      <c r="E20" s="21">
        <f ca="1">INDIRECT("A!N"&amp;MATCH(A20,A!U$5:U$104,0)+4)</f>
        <v>325.63328052077003</v>
      </c>
      <c r="F20" s="64">
        <f t="shared" ca="1" si="0"/>
        <v>72.362951226837779</v>
      </c>
    </row>
    <row r="21" spans="1:6">
      <c r="A21" s="4">
        <v>19</v>
      </c>
      <c r="B21" s="3">
        <f ca="1">INDIRECT("A!B"&amp;MATCH(A21,A!U$5:U$104,0)+4)</f>
        <v>43</v>
      </c>
      <c r="C21" s="20" t="str">
        <f ca="1">INDIRECT("A!C"&amp;MATCH(A21,A!U$5:U$104,0)+4)</f>
        <v>Zahut Karel</v>
      </c>
      <c r="D21" s="20" t="str">
        <f ca="1">INDIRECT("A!D"&amp;MATCH(A21,A!U$5:U$104,0)+4)</f>
        <v>MP Plzeň</v>
      </c>
      <c r="E21" s="21">
        <f ca="1">INDIRECT("A!N"&amp;MATCH(A21,A!U$5:U$104,0)+4)</f>
        <v>325.48982551050943</v>
      </c>
      <c r="F21" s="64">
        <f t="shared" ca="1" si="0"/>
        <v>72.331072335668765</v>
      </c>
    </row>
    <row r="22" spans="1:6">
      <c r="A22" s="4">
        <v>20</v>
      </c>
      <c r="B22" s="3">
        <f ca="1">INDIRECT("A!B"&amp;MATCH(A22,A!U$5:U$104,0)+4)</f>
        <v>13</v>
      </c>
      <c r="C22" s="20" t="str">
        <f ca="1">INDIRECT("A!C"&amp;MATCH(A22,A!U$5:U$104,0)+4)</f>
        <v>Miča Ondřej</v>
      </c>
      <c r="D22" s="20" t="str">
        <f ca="1">INDIRECT("A!D"&amp;MATCH(A22,A!U$5:U$104,0)+4)</f>
        <v>MP Zlín B</v>
      </c>
      <c r="E22" s="21">
        <f ca="1">INDIRECT("A!N"&amp;MATCH(A22,A!U$5:U$104,0)+4)</f>
        <v>321.7882864488771</v>
      </c>
      <c r="F22" s="64">
        <f t="shared" ca="1" si="0"/>
        <v>71.508508099750472</v>
      </c>
    </row>
    <row r="23" spans="1:6">
      <c r="A23" s="4">
        <v>21</v>
      </c>
      <c r="B23" s="3">
        <f ca="1">INDIRECT("A!B"&amp;MATCH(A23,A!U$5:U$104,0)+4)</f>
        <v>64</v>
      </c>
      <c r="C23" s="20" t="str">
        <f ca="1">INDIRECT("A!C"&amp;MATCH(A23,A!U$5:U$104,0)+4)</f>
        <v>Hanzl Vladimír</v>
      </c>
      <c r="D23" s="20" t="str">
        <f ca="1">INDIRECT("A!D"&amp;MATCH(A23,A!U$5:U$104,0)+4)</f>
        <v>MP Havířov</v>
      </c>
      <c r="E23" s="21">
        <f ca="1">INDIRECT("A!N"&amp;MATCH(A23,A!U$5:U$104,0)+4)</f>
        <v>319.89953840348755</v>
      </c>
      <c r="F23" s="64">
        <f t="shared" ca="1" si="0"/>
        <v>71.088786311886125</v>
      </c>
    </row>
    <row r="24" spans="1:6">
      <c r="A24" s="4">
        <v>22</v>
      </c>
      <c r="B24" s="3">
        <f ca="1">INDIRECT("A!B"&amp;MATCH(A24,A!U$5:U$104,0)+4)</f>
        <v>55</v>
      </c>
      <c r="C24" s="20" t="str">
        <f ca="1">INDIRECT("A!C"&amp;MATCH(A24,A!U$5:U$104,0)+4)</f>
        <v>Balicky Lukáš</v>
      </c>
      <c r="D24" s="20" t="str">
        <f ca="1">INDIRECT("A!D"&amp;MATCH(A24,A!U$5:U$104,0)+4)</f>
        <v>MP Karviná</v>
      </c>
      <c r="E24" s="21">
        <f ca="1">INDIRECT("A!N"&amp;MATCH(A24,A!U$5:U$104,0)+4)</f>
        <v>316.05239959410903</v>
      </c>
      <c r="F24" s="64">
        <f t="shared" ca="1" si="0"/>
        <v>70.233866576468671</v>
      </c>
    </row>
    <row r="25" spans="1:6">
      <c r="A25" s="4">
        <v>23</v>
      </c>
      <c r="B25" s="3">
        <f ca="1">INDIRECT("A!B"&amp;MATCH(A25,A!U$5:U$104,0)+4)</f>
        <v>18</v>
      </c>
      <c r="C25" s="20" t="str">
        <f ca="1">INDIRECT("A!C"&amp;MATCH(A25,A!U$5:U$104,0)+4)</f>
        <v>Vašut Michal</v>
      </c>
      <c r="D25" s="20" t="str">
        <f ca="1">INDIRECT("A!D"&amp;MATCH(A25,A!U$5:U$104,0)+4)</f>
        <v>MP Rožnov p. Rad.</v>
      </c>
      <c r="E25" s="21">
        <f ca="1">INDIRECT("A!N"&amp;MATCH(A25,A!U$5:U$104,0)+4)</f>
        <v>299.71839348876284</v>
      </c>
      <c r="F25" s="64">
        <f t="shared" ca="1" si="0"/>
        <v>66.6040874419473</v>
      </c>
    </row>
    <row r="26" spans="1:6">
      <c r="A26" s="4">
        <v>24</v>
      </c>
      <c r="B26" s="3">
        <f ca="1">INDIRECT("A!B"&amp;MATCH(A26,A!U$5:U$104,0)+4)</f>
        <v>31</v>
      </c>
      <c r="C26" s="20" t="str">
        <f ca="1">INDIRECT("A!C"&amp;MATCH(A26,A!U$5:U$104,0)+4)</f>
        <v>Hruška Martin</v>
      </c>
      <c r="D26" s="20" t="str">
        <f ca="1">INDIRECT("A!D"&amp;MATCH(A26,A!U$5:U$104,0)+4)</f>
        <v>MP Olomouc</v>
      </c>
      <c r="E26" s="21">
        <f ca="1">INDIRECT("A!N"&amp;MATCH(A26,A!U$5:U$104,0)+4)</f>
        <v>298.45812204469991</v>
      </c>
      <c r="F26" s="64">
        <f t="shared" ca="1" si="0"/>
        <v>66.324027121044423</v>
      </c>
    </row>
    <row r="27" spans="1:6">
      <c r="A27" s="4">
        <v>25</v>
      </c>
      <c r="B27" s="3">
        <f ca="1">INDIRECT("A!B"&amp;MATCH(A27,A!U$5:U$104,0)+4)</f>
        <v>21</v>
      </c>
      <c r="C27" s="20" t="str">
        <f ca="1">INDIRECT("A!C"&amp;MATCH(A27,A!U$5:U$104,0)+4)</f>
        <v>Vybíhal Miloslav</v>
      </c>
      <c r="D27" s="20" t="str">
        <f ca="1">INDIRECT("A!D"&amp;MATCH(A27,A!U$5:U$104,0)+4)</f>
        <v>MP Blansko</v>
      </c>
      <c r="E27" s="21">
        <f ca="1">INDIRECT("A!N"&amp;MATCH(A27,A!U$5:U$104,0)+4)</f>
        <v>296.95153378200052</v>
      </c>
      <c r="F27" s="64">
        <f t="shared" ca="1" si="0"/>
        <v>65.989229729333445</v>
      </c>
    </row>
    <row r="28" spans="1:6">
      <c r="A28" s="4">
        <v>26</v>
      </c>
      <c r="B28" s="3">
        <f ca="1">INDIRECT("A!B"&amp;MATCH(A28,A!U$5:U$104,0)+4)</f>
        <v>32</v>
      </c>
      <c r="C28" s="20" t="str">
        <f ca="1">INDIRECT("A!C"&amp;MATCH(A28,A!U$5:U$104,0)+4)</f>
        <v>Bundil Jan</v>
      </c>
      <c r="D28" s="20" t="str">
        <f ca="1">INDIRECT("A!D"&amp;MATCH(A28,A!U$5:U$104,0)+4)</f>
        <v>MP Olomouc</v>
      </c>
      <c r="E28" s="21">
        <f ca="1">INDIRECT("A!N"&amp;MATCH(A28,A!U$5:U$104,0)+4)</f>
        <v>296.39354232912035</v>
      </c>
      <c r="F28" s="64">
        <f t="shared" ca="1" si="0"/>
        <v>65.865231628693408</v>
      </c>
    </row>
    <row r="29" spans="1:6">
      <c r="A29" s="4">
        <v>27</v>
      </c>
      <c r="B29" s="3">
        <f ca="1">INDIRECT("A!B"&amp;MATCH(A29,A!U$5:U$104,0)+4)</f>
        <v>67</v>
      </c>
      <c r="C29" s="20" t="str">
        <f ca="1">INDIRECT("A!C"&amp;MATCH(A29,A!U$5:U$104,0)+4)</f>
        <v>Šapář Martin</v>
      </c>
      <c r="D29" s="20" t="str">
        <f ca="1">INDIRECT("A!D"&amp;MATCH(A29,A!U$5:U$104,0)+4)</f>
        <v>MP Havířov</v>
      </c>
      <c r="E29" s="21">
        <f ca="1">INDIRECT("A!N"&amp;MATCH(A29,A!U$5:U$104,0)+4)</f>
        <v>291.59965065083509</v>
      </c>
      <c r="F29" s="64">
        <f t="shared" ca="1" si="0"/>
        <v>64.799922366852243</v>
      </c>
    </row>
    <row r="30" spans="1:6">
      <c r="A30" s="4">
        <v>28</v>
      </c>
      <c r="B30" s="3">
        <f ca="1">INDIRECT("A!B"&amp;MATCH(A30,A!U$5:U$104,0)+4)</f>
        <v>38</v>
      </c>
      <c r="C30" s="20" t="str">
        <f ca="1">INDIRECT("A!C"&amp;MATCH(A30,A!U$5:U$104,0)+4)</f>
        <v>Klimeš Roman</v>
      </c>
      <c r="D30" s="20" t="str">
        <f ca="1">INDIRECT("A!D"&amp;MATCH(A30,A!U$5:U$104,0)+4)</f>
        <v>MP Česká Třebová</v>
      </c>
      <c r="E30" s="21">
        <f ca="1">INDIRECT("A!N"&amp;MATCH(A30,A!U$5:U$104,0)+4)</f>
        <v>288.29043725201785</v>
      </c>
      <c r="F30" s="64">
        <f t="shared" ca="1" si="0"/>
        <v>64.06454161155952</v>
      </c>
    </row>
    <row r="31" spans="1:6">
      <c r="A31" s="4">
        <v>29</v>
      </c>
      <c r="B31" s="3">
        <f ca="1">INDIRECT("A!B"&amp;MATCH(A31,A!U$5:U$104,0)+4)</f>
        <v>8</v>
      </c>
      <c r="C31" s="20" t="str">
        <f ca="1">INDIRECT("A!C"&amp;MATCH(A31,A!U$5:U$104,0)+4)</f>
        <v>Cigánek Václav</v>
      </c>
      <c r="D31" s="20" t="str">
        <f ca="1">INDIRECT("A!D"&amp;MATCH(A31,A!U$5:U$104,0)+4)</f>
        <v>MP Přerov II</v>
      </c>
      <c r="E31" s="21">
        <f ca="1">INDIRECT("A!N"&amp;MATCH(A31,A!U$5:U$104,0)+4)</f>
        <v>286.51835832543543</v>
      </c>
      <c r="F31" s="64">
        <f t="shared" ca="1" si="0"/>
        <v>63.67074629454121</v>
      </c>
    </row>
    <row r="32" spans="1:6">
      <c r="A32" s="4">
        <v>30</v>
      </c>
      <c r="B32" s="3">
        <f ca="1">INDIRECT("A!B"&amp;MATCH(A32,A!U$5:U$104,0)+4)</f>
        <v>33</v>
      </c>
      <c r="C32" s="20" t="str">
        <f ca="1">INDIRECT("A!C"&amp;MATCH(A32,A!U$5:U$104,0)+4)</f>
        <v>Kovářík František</v>
      </c>
      <c r="D32" s="20" t="str">
        <f ca="1">INDIRECT("A!D"&amp;MATCH(A32,A!U$5:U$104,0)+4)</f>
        <v>MP Olomouc</v>
      </c>
      <c r="E32" s="21">
        <f ca="1">INDIRECT("A!N"&amp;MATCH(A32,A!U$5:U$104,0)+4)</f>
        <v>285.65943750750728</v>
      </c>
      <c r="F32" s="64">
        <f t="shared" ca="1" si="0"/>
        <v>63.479875001668283</v>
      </c>
    </row>
    <row r="33" spans="1:6">
      <c r="A33" s="4">
        <v>31</v>
      </c>
      <c r="B33" s="3">
        <f ca="1">INDIRECT("A!B"&amp;MATCH(A33,A!U$5:U$104,0)+4)</f>
        <v>74</v>
      </c>
      <c r="C33" s="20" t="str">
        <f ca="1">INDIRECT("A!C"&amp;MATCH(A33,A!U$5:U$104,0)+4)</f>
        <v>Marek Jiří</v>
      </c>
      <c r="D33" s="20" t="str">
        <f ca="1">INDIRECT("A!D"&amp;MATCH(A33,A!U$5:U$104,0)+4)</f>
        <v>MP Pardubice A</v>
      </c>
      <c r="E33" s="21">
        <f ca="1">INDIRECT("A!N"&amp;MATCH(A33,A!U$5:U$104,0)+4)</f>
        <v>285.46383088491592</v>
      </c>
      <c r="F33" s="64">
        <f t="shared" ca="1" si="0"/>
        <v>63.436406863314645</v>
      </c>
    </row>
    <row r="34" spans="1:6">
      <c r="A34" s="4">
        <v>32</v>
      </c>
      <c r="B34" s="3">
        <f ca="1">INDIRECT("A!B"&amp;MATCH(A34,A!U$5:U$104,0)+4)</f>
        <v>51</v>
      </c>
      <c r="C34" s="20" t="str">
        <f ca="1">INDIRECT("A!C"&amp;MATCH(A34,A!U$5:U$104,0)+4)</f>
        <v>Pokorný Josef</v>
      </c>
      <c r="D34" s="20" t="str">
        <f ca="1">INDIRECT("A!D"&amp;MATCH(A34,A!U$5:U$104,0)+4)</f>
        <v>MP Opava</v>
      </c>
      <c r="E34" s="21">
        <f ca="1">INDIRECT("A!N"&amp;MATCH(A34,A!U$5:U$104,0)+4)</f>
        <v>281.00979479732894</v>
      </c>
      <c r="F34" s="64">
        <f t="shared" ca="1" si="0"/>
        <v>62.446621066073099</v>
      </c>
    </row>
    <row r="35" spans="1:6">
      <c r="A35" s="4">
        <v>33</v>
      </c>
      <c r="B35" s="3">
        <f ca="1">INDIRECT("A!B"&amp;MATCH(A35,A!U$5:U$104,0)+4)</f>
        <v>79</v>
      </c>
      <c r="C35" s="20" t="str">
        <f ca="1">INDIRECT("A!C"&amp;MATCH(A35,A!U$5:U$104,0)+4)</f>
        <v>Bukač Ondřej</v>
      </c>
      <c r="D35" s="20" t="str">
        <f ca="1">INDIRECT("A!D"&amp;MATCH(A35,A!U$5:U$104,0)+4)</f>
        <v>MP Pardubice C</v>
      </c>
      <c r="E35" s="21">
        <f ca="1">INDIRECT("A!N"&amp;MATCH(A35,A!U$5:U$104,0)+4)</f>
        <v>280.02472774336627</v>
      </c>
      <c r="F35" s="64">
        <f t="shared" ref="F35:F66" ca="1" si="1">IF(E35="","",(E35*100/$G$1))</f>
        <v>62.227717276303615</v>
      </c>
    </row>
    <row r="36" spans="1:6">
      <c r="A36" s="4">
        <v>34</v>
      </c>
      <c r="B36" s="3">
        <f ca="1">INDIRECT("A!B"&amp;MATCH(A36,A!U$5:U$104,0)+4)</f>
        <v>37</v>
      </c>
      <c r="C36" s="20" t="str">
        <f ca="1">INDIRECT("A!C"&amp;MATCH(A36,A!U$5:U$104,0)+4)</f>
        <v>Záruba Petr</v>
      </c>
      <c r="D36" s="20" t="str">
        <f ca="1">INDIRECT("A!D"&amp;MATCH(A36,A!U$5:U$104,0)+4)</f>
        <v>MP Česká Třebová</v>
      </c>
      <c r="E36" s="21">
        <f ca="1">INDIRECT("A!N"&amp;MATCH(A36,A!U$5:U$104,0)+4)</f>
        <v>279.78956934673965</v>
      </c>
      <c r="F36" s="64">
        <f t="shared" ca="1" si="1"/>
        <v>62.17545985483104</v>
      </c>
    </row>
    <row r="37" spans="1:6">
      <c r="A37" s="4">
        <v>35</v>
      </c>
      <c r="B37" s="3">
        <f ca="1">INDIRECT("A!B"&amp;MATCH(A37,A!U$5:U$104,0)+4)</f>
        <v>11</v>
      </c>
      <c r="C37" s="20" t="str">
        <f ca="1">INDIRECT("A!C"&amp;MATCH(A37,A!U$5:U$104,0)+4)</f>
        <v>Kozubek Radek</v>
      </c>
      <c r="D37" s="20" t="str">
        <f ca="1">INDIRECT("A!D"&amp;MATCH(A37,A!U$5:U$104,0)+4)</f>
        <v>MP Zlín A</v>
      </c>
      <c r="E37" s="21">
        <f ca="1">INDIRECT("A!N"&amp;MATCH(A37,A!U$5:U$104,0)+4)</f>
        <v>277.75165165978325</v>
      </c>
      <c r="F37" s="64">
        <f t="shared" ca="1" si="1"/>
        <v>61.722589257729609</v>
      </c>
    </row>
    <row r="38" spans="1:6">
      <c r="A38" s="4">
        <v>36</v>
      </c>
      <c r="B38" s="3">
        <f ca="1">INDIRECT("A!B"&amp;MATCH(A38,A!U$5:U$104,0)+4)</f>
        <v>19</v>
      </c>
      <c r="C38" s="20" t="str">
        <f ca="1">INDIRECT("A!C"&amp;MATCH(A38,A!U$5:U$104,0)+4)</f>
        <v xml:space="preserve">Grossmann Marek  </v>
      </c>
      <c r="D38" s="20" t="str">
        <f ca="1">INDIRECT("A!D"&amp;MATCH(A38,A!U$5:U$104,0)+4)</f>
        <v>MP Rožnov+Hodonín</v>
      </c>
      <c r="E38" s="21">
        <f ca="1">INDIRECT("A!N"&amp;MATCH(A38,A!U$5:U$104,0)+4)</f>
        <v>271.54482611749182</v>
      </c>
      <c r="F38" s="64">
        <f t="shared" ca="1" si="1"/>
        <v>60.343294692775963</v>
      </c>
    </row>
    <row r="39" spans="1:6">
      <c r="A39" s="4">
        <v>37</v>
      </c>
      <c r="B39" s="3">
        <f ca="1">INDIRECT("A!B"&amp;MATCH(A39,A!U$5:U$104,0)+4)</f>
        <v>15</v>
      </c>
      <c r="C39" s="20" t="str">
        <f ca="1">INDIRECT("A!C"&amp;MATCH(A39,A!U$5:U$104,0)+4)</f>
        <v>Martinec Jan</v>
      </c>
      <c r="D39" s="20" t="str">
        <f ca="1">INDIRECT("A!D"&amp;MATCH(A39,A!U$5:U$104,0)+4)</f>
        <v>MP Zlín B</v>
      </c>
      <c r="E39" s="21">
        <f ca="1">INDIRECT("A!N"&amp;MATCH(A39,A!U$5:U$104,0)+4)</f>
        <v>268.42784139920707</v>
      </c>
      <c r="F39" s="64">
        <f t="shared" ca="1" si="1"/>
        <v>59.650631422046011</v>
      </c>
    </row>
    <row r="40" spans="1:6">
      <c r="A40" s="4">
        <v>38</v>
      </c>
      <c r="B40" s="3">
        <f ca="1">INDIRECT("A!B"&amp;MATCH(A40,A!U$5:U$104,0)+4)</f>
        <v>54</v>
      </c>
      <c r="C40" s="20" t="str">
        <f ca="1">INDIRECT("A!C"&amp;MATCH(A40,A!U$5:U$104,0)+4)</f>
        <v>Hulej Marek</v>
      </c>
      <c r="D40" s="20" t="str">
        <f ca="1">INDIRECT("A!D"&amp;MATCH(A40,A!U$5:U$104,0)+4)</f>
        <v>MP Frýdek Místek</v>
      </c>
      <c r="E40" s="21">
        <f ca="1">INDIRECT("A!N"&amp;MATCH(A40,A!U$5:U$104,0)+4)</f>
        <v>267.61980042230948</v>
      </c>
      <c r="F40" s="64">
        <f t="shared" ca="1" si="1"/>
        <v>59.471066760513217</v>
      </c>
    </row>
    <row r="41" spans="1:6">
      <c r="A41" s="4">
        <v>39</v>
      </c>
      <c r="B41" s="3">
        <f ca="1">INDIRECT("A!B"&amp;MATCH(A41,A!U$5:U$104,0)+4)</f>
        <v>57</v>
      </c>
      <c r="C41" s="20" t="str">
        <f ca="1">INDIRECT("A!C"&amp;MATCH(A41,A!U$5:U$104,0)+4)</f>
        <v>Glac Zdeněk</v>
      </c>
      <c r="D41" s="20" t="str">
        <f ca="1">INDIRECT("A!D"&amp;MATCH(A41,A!U$5:U$104,0)+4)</f>
        <v>MP Karviná</v>
      </c>
      <c r="E41" s="21">
        <f ca="1">INDIRECT("A!N"&amp;MATCH(A41,A!U$5:U$104,0)+4)</f>
        <v>265.932418515108</v>
      </c>
      <c r="F41" s="64">
        <f t="shared" ca="1" si="1"/>
        <v>59.096093003357332</v>
      </c>
    </row>
    <row r="42" spans="1:6">
      <c r="A42" s="4">
        <v>40</v>
      </c>
      <c r="B42" s="3">
        <f ca="1">INDIRECT("A!B"&amp;MATCH(A42,A!U$5:U$104,0)+4)</f>
        <v>6</v>
      </c>
      <c r="C42" s="20" t="str">
        <f ca="1">INDIRECT("A!C"&amp;MATCH(A42,A!U$5:U$104,0)+4)</f>
        <v>Ambruz Libor</v>
      </c>
      <c r="D42" s="20" t="str">
        <f ca="1">INDIRECT("A!D"&amp;MATCH(A42,A!U$5:U$104,0)+4)</f>
        <v>MP Přerov II</v>
      </c>
      <c r="E42" s="21">
        <f ca="1">INDIRECT("A!N"&amp;MATCH(A42,A!U$5:U$104,0)+4)</f>
        <v>263.70358145128864</v>
      </c>
      <c r="F42" s="64">
        <f t="shared" ca="1" si="1"/>
        <v>58.60079587806414</v>
      </c>
    </row>
    <row r="43" spans="1:6">
      <c r="A43" s="4">
        <v>41</v>
      </c>
      <c r="B43" s="3">
        <f ca="1">INDIRECT("A!B"&amp;MATCH(A43,A!U$5:U$104,0)+4)</f>
        <v>76</v>
      </c>
      <c r="C43" s="20" t="str">
        <f ca="1">INDIRECT("A!C"&amp;MATCH(A43,A!U$5:U$104,0)+4)</f>
        <v>Mičulek René</v>
      </c>
      <c r="D43" s="20" t="str">
        <f ca="1">INDIRECT("A!D"&amp;MATCH(A43,A!U$5:U$104,0)+4)</f>
        <v xml:space="preserve">MP Pardubice B </v>
      </c>
      <c r="E43" s="21">
        <f ca="1">INDIRECT("A!N"&amp;MATCH(A43,A!U$5:U$104,0)+4)</f>
        <v>262.97283604297007</v>
      </c>
      <c r="F43" s="64">
        <f t="shared" ca="1" si="1"/>
        <v>58.438408009548908</v>
      </c>
    </row>
    <row r="44" spans="1:6">
      <c r="A44" s="4">
        <v>42</v>
      </c>
      <c r="B44" s="3">
        <f ca="1">INDIRECT("A!B"&amp;MATCH(A44,A!U$5:U$104,0)+4)</f>
        <v>53</v>
      </c>
      <c r="C44" s="20" t="str">
        <f ca="1">INDIRECT("A!C"&amp;MATCH(A44,A!U$5:U$104,0)+4)</f>
        <v>Lindovský Petr</v>
      </c>
      <c r="D44" s="20" t="str">
        <f ca="1">INDIRECT("A!D"&amp;MATCH(A44,A!U$5:U$104,0)+4)</f>
        <v>MP Frýdek Místek</v>
      </c>
      <c r="E44" s="21">
        <f ca="1">INDIRECT("A!N"&amp;MATCH(A44,A!U$5:U$104,0)+4)</f>
        <v>261.18514468616092</v>
      </c>
      <c r="F44" s="64">
        <f t="shared" ca="1" si="1"/>
        <v>58.041143263591316</v>
      </c>
    </row>
    <row r="45" spans="1:6">
      <c r="A45" s="4">
        <v>43</v>
      </c>
      <c r="B45" s="3">
        <f ca="1">INDIRECT("A!B"&amp;MATCH(A45,A!U$5:U$104,0)+4)</f>
        <v>9</v>
      </c>
      <c r="C45" s="20" t="str">
        <f ca="1">INDIRECT("A!C"&amp;MATCH(A45,A!U$5:U$104,0)+4)</f>
        <v xml:space="preserve">Večerka Jiří </v>
      </c>
      <c r="D45" s="20" t="str">
        <f ca="1">INDIRECT("A!D"&amp;MATCH(A45,A!U$5:U$104,0)+4)</f>
        <v>MP Přerov</v>
      </c>
      <c r="E45" s="21">
        <f ca="1">INDIRECT("A!N"&amp;MATCH(A45,A!U$5:U$104,0)+4)</f>
        <v>253.89074781052025</v>
      </c>
      <c r="F45" s="64">
        <f t="shared" ca="1" si="1"/>
        <v>56.420166180115615</v>
      </c>
    </row>
    <row r="46" spans="1:6">
      <c r="A46" s="4">
        <v>44</v>
      </c>
      <c r="B46" s="3">
        <f ca="1">INDIRECT("A!B"&amp;MATCH(A46,A!U$5:U$104,0)+4)</f>
        <v>49</v>
      </c>
      <c r="C46" s="20" t="str">
        <f ca="1">INDIRECT("A!C"&amp;MATCH(A46,A!U$5:U$104,0)+4)</f>
        <v>Rybka Michal</v>
      </c>
      <c r="D46" s="20" t="str">
        <f ca="1">INDIRECT("A!D"&amp;MATCH(A46,A!U$5:U$104,0)+4)</f>
        <v>MP Opava</v>
      </c>
      <c r="E46" s="21">
        <f ca="1">INDIRECT("A!N"&amp;MATCH(A46,A!U$5:U$104,0)+4)</f>
        <v>252.41657073772529</v>
      </c>
      <c r="F46" s="64">
        <f t="shared" ca="1" si="1"/>
        <v>56.092571275050069</v>
      </c>
    </row>
    <row r="47" spans="1:6">
      <c r="A47" s="4">
        <v>45</v>
      </c>
      <c r="B47" s="3">
        <f ca="1">INDIRECT("A!B"&amp;MATCH(A47,A!U$5:U$104,0)+4)</f>
        <v>58</v>
      </c>
      <c r="C47" s="20" t="str">
        <f ca="1">INDIRECT("A!C"&amp;MATCH(A47,A!U$5:U$104,0)+4)</f>
        <v>Pastornický Ladislav</v>
      </c>
      <c r="D47" s="20" t="str">
        <f ca="1">INDIRECT("A!D"&amp;MATCH(A47,A!U$5:U$104,0)+4)</f>
        <v>MP Karviná</v>
      </c>
      <c r="E47" s="21">
        <f ca="1">INDIRECT("A!N"&amp;MATCH(A47,A!U$5:U$104,0)+4)</f>
        <v>251.29948418127333</v>
      </c>
      <c r="F47" s="64">
        <f t="shared" ca="1" si="1"/>
        <v>55.844329818060743</v>
      </c>
    </row>
    <row r="48" spans="1:6">
      <c r="A48" s="4">
        <v>46</v>
      </c>
      <c r="B48" s="3">
        <f ca="1">INDIRECT("A!B"&amp;MATCH(A48,A!U$5:U$104,0)+4)</f>
        <v>16</v>
      </c>
      <c r="C48" s="20" t="str">
        <f ca="1">INDIRECT("A!C"&amp;MATCH(A48,A!U$5:U$104,0)+4)</f>
        <v>Vašut Dan</v>
      </c>
      <c r="D48" s="20" t="str">
        <f ca="1">INDIRECT("A!D"&amp;MATCH(A48,A!U$5:U$104,0)+4)</f>
        <v>MP Rožnov p. Rad.</v>
      </c>
      <c r="E48" s="21">
        <f ca="1">INDIRECT("A!N"&amp;MATCH(A48,A!U$5:U$104,0)+4)</f>
        <v>247.68240075660086</v>
      </c>
      <c r="F48" s="64">
        <f t="shared" ca="1" si="1"/>
        <v>55.040533501466861</v>
      </c>
    </row>
    <row r="49" spans="1:6">
      <c r="A49" s="4">
        <v>47</v>
      </c>
      <c r="B49" s="3">
        <f ca="1">INDIRECT("A!B"&amp;MATCH(A49,A!U$5:U$104,0)+4)</f>
        <v>14</v>
      </c>
      <c r="C49" s="20" t="str">
        <f ca="1">INDIRECT("A!C"&amp;MATCH(A49,A!U$5:U$104,0)+4)</f>
        <v>Záboj Vlastimil</v>
      </c>
      <c r="D49" s="20" t="str">
        <f ca="1">INDIRECT("A!D"&amp;MATCH(A49,A!U$5:U$104,0)+4)</f>
        <v>MP Zlín B</v>
      </c>
      <c r="E49" s="21">
        <f ca="1">INDIRECT("A!N"&amp;MATCH(A49,A!U$5:U$104,0)+4)</f>
        <v>246.17732149031099</v>
      </c>
      <c r="F49" s="64">
        <f t="shared" ca="1" si="1"/>
        <v>54.706071442291332</v>
      </c>
    </row>
    <row r="50" spans="1:6">
      <c r="A50" s="4">
        <v>48</v>
      </c>
      <c r="B50" s="3">
        <f ca="1">INDIRECT("A!B"&amp;MATCH(A50,A!U$5:U$104,0)+4)</f>
        <v>68</v>
      </c>
      <c r="C50" s="20" t="str">
        <f ca="1">INDIRECT("A!C"&amp;MATCH(A50,A!U$5:U$104,0)+4)</f>
        <v>Samek Pavel</v>
      </c>
      <c r="D50" s="20" t="str">
        <f ca="1">INDIRECT("A!D"&amp;MATCH(A50,A!U$5:U$104,0)+4)</f>
        <v>MP Havířov</v>
      </c>
      <c r="E50" s="21">
        <f ca="1">INDIRECT("A!N"&amp;MATCH(A50,A!U$5:U$104,0)+4)</f>
        <v>243.9598869390403</v>
      </c>
      <c r="F50" s="64">
        <f t="shared" ca="1" si="1"/>
        <v>54.21330820867562</v>
      </c>
    </row>
    <row r="51" spans="1:6">
      <c r="A51" s="4">
        <v>49</v>
      </c>
      <c r="B51" s="3">
        <f ca="1">INDIRECT("A!B"&amp;MATCH(A51,A!U$5:U$104,0)+4)</f>
        <v>72</v>
      </c>
      <c r="C51" s="20" t="str">
        <f ca="1">INDIRECT("A!C"&amp;MATCH(A51,A!U$5:U$104,0)+4)</f>
        <v>Dufek Tomáš</v>
      </c>
      <c r="D51" s="20" t="str">
        <f ca="1">INDIRECT("A!D"&amp;MATCH(A51,A!U$5:U$104,0)+4)</f>
        <v>MP Pardubice A</v>
      </c>
      <c r="E51" s="21">
        <f ca="1">INDIRECT("A!N"&amp;MATCH(A51,A!U$5:U$104,0)+4)</f>
        <v>239.87630410120701</v>
      </c>
      <c r="F51" s="64">
        <f t="shared" ca="1" si="1"/>
        <v>53.305845355823784</v>
      </c>
    </row>
    <row r="52" spans="1:6">
      <c r="A52" s="4">
        <v>50</v>
      </c>
      <c r="B52" s="3">
        <f ca="1">INDIRECT("A!B"&amp;MATCH(A52,A!U$5:U$104,0)+4)</f>
        <v>44</v>
      </c>
      <c r="C52" s="20" t="str">
        <f ca="1">INDIRECT("A!C"&amp;MATCH(A52,A!U$5:U$104,0)+4)</f>
        <v>Purkarová Kateřina</v>
      </c>
      <c r="D52" s="20" t="str">
        <f ca="1">INDIRECT("A!D"&amp;MATCH(A52,A!U$5:U$104,0)+4)</f>
        <v>MP Plzeň</v>
      </c>
      <c r="E52" s="21">
        <f ca="1">INDIRECT("A!N"&amp;MATCH(A52,A!U$5:U$104,0)+4)</f>
        <v>238.0855025373298</v>
      </c>
      <c r="F52" s="64">
        <f t="shared" ca="1" si="1"/>
        <v>52.907889452739958</v>
      </c>
    </row>
    <row r="53" spans="1:6">
      <c r="A53" s="4">
        <v>51</v>
      </c>
      <c r="B53" s="3">
        <f ca="1">INDIRECT("A!B"&amp;MATCH(A53,A!U$5:U$104,0)+4)</f>
        <v>85</v>
      </c>
      <c r="C53" s="20" t="str">
        <f ca="1">INDIRECT("A!C"&amp;MATCH(A53,A!U$5:U$104,0)+4)</f>
        <v>Svoboda Stanislav</v>
      </c>
      <c r="D53" s="20" t="str">
        <f ca="1">INDIRECT("A!D"&amp;MATCH(A53,A!U$5:U$104,0)+4)</f>
        <v>MP Rožnov+Hodonín</v>
      </c>
      <c r="E53" s="21">
        <f ca="1">INDIRECT("A!N"&amp;MATCH(A53,A!U$5:U$104,0)+4)</f>
        <v>233.6521003791475</v>
      </c>
      <c r="F53" s="64">
        <f t="shared" ca="1" si="1"/>
        <v>51.922688973143885</v>
      </c>
    </row>
    <row r="54" spans="1:6">
      <c r="A54" s="4">
        <v>52</v>
      </c>
      <c r="B54" s="3">
        <f ca="1">INDIRECT("A!B"&amp;MATCH(A54,A!U$5:U$104,0)+4)</f>
        <v>75</v>
      </c>
      <c r="C54" s="20" t="str">
        <f ca="1">INDIRECT("A!C"&amp;MATCH(A54,A!U$5:U$104,0)+4)</f>
        <v>Urbancová Hana</v>
      </c>
      <c r="D54" s="20" t="str">
        <f ca="1">INDIRECT("A!D"&amp;MATCH(A54,A!U$5:U$104,0)+4)</f>
        <v xml:space="preserve">MP Pardubice B </v>
      </c>
      <c r="E54" s="21">
        <f ca="1">INDIRECT("A!N"&amp;MATCH(A54,A!U$5:U$104,0)+4)</f>
        <v>231.06783750252771</v>
      </c>
      <c r="F54" s="64">
        <f t="shared" ca="1" si="1"/>
        <v>51.348408333895044</v>
      </c>
    </row>
    <row r="55" spans="1:6">
      <c r="A55" s="4">
        <v>53</v>
      </c>
      <c r="B55" s="3">
        <f ca="1">INDIRECT("A!B"&amp;MATCH(A55,A!U$5:U$104,0)+4)</f>
        <v>40</v>
      </c>
      <c r="C55" s="20" t="str">
        <f ca="1">INDIRECT("A!C"&amp;MATCH(A55,A!U$5:U$104,0)+4)</f>
        <v>Čechal Zdenek</v>
      </c>
      <c r="D55" s="20" t="str">
        <f ca="1">INDIRECT("A!D"&amp;MATCH(A55,A!U$5:U$104,0)+4)</f>
        <v>MP Česká Třebová</v>
      </c>
      <c r="E55" s="21">
        <f ca="1">INDIRECT("A!N"&amp;MATCH(A55,A!U$5:U$104,0)+4)</f>
        <v>228.4845549905279</v>
      </c>
      <c r="F55" s="64">
        <f t="shared" ca="1" si="1"/>
        <v>50.774345553450644</v>
      </c>
    </row>
    <row r="56" spans="1:6">
      <c r="A56" s="4">
        <v>54</v>
      </c>
      <c r="B56" s="3">
        <f ca="1">INDIRECT("A!B"&amp;MATCH(A56,A!U$5:U$104,0)+4)</f>
        <v>61</v>
      </c>
      <c r="C56" s="20" t="str">
        <f ca="1">INDIRECT("A!C"&amp;MATCH(A56,A!U$5:U$104,0)+4)</f>
        <v>Stieber Radislav</v>
      </c>
      <c r="D56" s="20" t="str">
        <f ca="1">INDIRECT("A!D"&amp;MATCH(A56,A!U$5:U$104,0)+4)</f>
        <v>MP Valašské Mez.</v>
      </c>
      <c r="E56" s="21">
        <f ca="1">INDIRECT("A!N"&amp;MATCH(A56,A!U$5:U$104,0)+4)</f>
        <v>227.67539571992802</v>
      </c>
      <c r="F56" s="64">
        <f t="shared" ca="1" si="1"/>
        <v>50.594532382206225</v>
      </c>
    </row>
    <row r="57" spans="1:6">
      <c r="A57" s="4">
        <v>55</v>
      </c>
      <c r="B57" s="3">
        <f ca="1">INDIRECT("A!B"&amp;MATCH(A57,A!U$5:U$104,0)+4)</f>
        <v>60</v>
      </c>
      <c r="C57" s="20" t="str">
        <f ca="1">INDIRECT("A!C"&amp;MATCH(A57,A!U$5:U$104,0)+4)</f>
        <v>Musil Vlastimil</v>
      </c>
      <c r="D57" s="20" t="str">
        <f ca="1">INDIRECT("A!D"&amp;MATCH(A57,A!U$5:U$104,0)+4)</f>
        <v>MP Valašské Mez.</v>
      </c>
      <c r="E57" s="21">
        <f ca="1">INDIRECT("A!N"&amp;MATCH(A57,A!U$5:U$104,0)+4)</f>
        <v>222.72885877091318</v>
      </c>
      <c r="F57" s="64">
        <f t="shared" ca="1" si="1"/>
        <v>49.495301949091818</v>
      </c>
    </row>
    <row r="58" spans="1:6">
      <c r="A58" s="4">
        <v>56</v>
      </c>
      <c r="B58" s="3">
        <f ca="1">INDIRECT("A!B"&amp;MATCH(A58,A!U$5:U$104,0)+4)</f>
        <v>77</v>
      </c>
      <c r="C58" s="20" t="str">
        <f ca="1">INDIRECT("A!C"&amp;MATCH(A58,A!U$5:U$104,0)+4)</f>
        <v>Pospíchal Pavel</v>
      </c>
      <c r="D58" s="20" t="str">
        <f ca="1">INDIRECT("A!D"&amp;MATCH(A58,A!U$5:U$104,0)+4)</f>
        <v xml:space="preserve">MP Pardubice B </v>
      </c>
      <c r="E58" s="21">
        <f ca="1">INDIRECT("A!N"&amp;MATCH(A58,A!U$5:U$104,0)+4)</f>
        <v>212.86964599165847</v>
      </c>
      <c r="F58" s="64">
        <f t="shared" ca="1" si="1"/>
        <v>47.304365775924104</v>
      </c>
    </row>
    <row r="59" spans="1:6">
      <c r="A59" s="4">
        <v>57</v>
      </c>
      <c r="B59" s="3">
        <f ca="1">INDIRECT("A!B"&amp;MATCH(A59,A!U$5:U$104,0)+4)</f>
        <v>23</v>
      </c>
      <c r="C59" s="20" t="str">
        <f ca="1">INDIRECT("A!C"&amp;MATCH(A59,A!U$5:U$104,0)+4)</f>
        <v>Škvařil Libor</v>
      </c>
      <c r="D59" s="20" t="str">
        <f ca="1">INDIRECT("A!D"&amp;MATCH(A59,A!U$5:U$104,0)+4)</f>
        <v>MP Blansko</v>
      </c>
      <c r="E59" s="21">
        <f ca="1">INDIRECT("A!N"&amp;MATCH(A59,A!U$5:U$104,0)+4)</f>
        <v>208.22073242400074</v>
      </c>
      <c r="F59" s="64">
        <f t="shared" ca="1" si="1"/>
        <v>46.271273872000165</v>
      </c>
    </row>
    <row r="60" spans="1:6">
      <c r="A60" s="4">
        <v>58</v>
      </c>
      <c r="B60" s="3">
        <f ca="1">INDIRECT("A!B"&amp;MATCH(A60,A!U$5:U$104,0)+4)</f>
        <v>84</v>
      </c>
      <c r="C60" s="20" t="str">
        <f ca="1">INDIRECT("A!C"&amp;MATCH(A60,A!U$5:U$104,0)+4)</f>
        <v>Fukalík Jaroslav</v>
      </c>
      <c r="D60" s="20" t="str">
        <f ca="1">INDIRECT("A!D"&amp;MATCH(A60,A!U$5:U$104,0)+4)</f>
        <v>MP Rožnov+Hodonín</v>
      </c>
      <c r="E60" s="21">
        <f ca="1">INDIRECT("A!N"&amp;MATCH(A60,A!U$5:U$104,0)+4)</f>
        <v>205.06683914894955</v>
      </c>
      <c r="F60" s="64">
        <f t="shared" ca="1" si="1"/>
        <v>45.570408699766567</v>
      </c>
    </row>
    <row r="61" spans="1:6">
      <c r="A61" s="4">
        <v>59</v>
      </c>
      <c r="B61" s="3">
        <f ca="1">INDIRECT("A!B"&amp;MATCH(A61,A!U$5:U$104,0)+4)</f>
        <v>47</v>
      </c>
      <c r="C61" s="20" t="str">
        <f ca="1">INDIRECT("A!C"&amp;MATCH(A61,A!U$5:U$104,0)+4)</f>
        <v>Dvořáček Rudolf</v>
      </c>
      <c r="D61" s="20" t="str">
        <f ca="1">INDIRECT("A!D"&amp;MATCH(A61,A!U$5:U$104,0)+4)</f>
        <v>MP Mikulov</v>
      </c>
      <c r="E61" s="21">
        <f ca="1">INDIRECT("A!N"&amp;MATCH(A61,A!U$5:U$104,0)+4)</f>
        <v>198.72341921620225</v>
      </c>
      <c r="F61" s="64">
        <f t="shared" ca="1" si="1"/>
        <v>44.160759825822723</v>
      </c>
    </row>
    <row r="62" spans="1:6">
      <c r="A62" s="4">
        <v>60</v>
      </c>
      <c r="B62" s="3">
        <f ca="1">INDIRECT("A!B"&amp;MATCH(A62,A!U$5:U$104,0)+4)</f>
        <v>62</v>
      </c>
      <c r="C62" s="20" t="str">
        <f ca="1">INDIRECT("A!C"&amp;MATCH(A62,A!U$5:U$104,0)+4)</f>
        <v>Kachtík Pavel</v>
      </c>
      <c r="D62" s="20" t="str">
        <f ca="1">INDIRECT("A!D"&amp;MATCH(A62,A!U$5:U$104,0)+4)</f>
        <v>MP Valašské Mez.</v>
      </c>
      <c r="E62" s="21">
        <f ca="1">INDIRECT("A!N"&amp;MATCH(A62,A!U$5:U$104,0)+4)</f>
        <v>182.95339506159604</v>
      </c>
      <c r="F62" s="64">
        <f t="shared" ca="1" si="1"/>
        <v>40.656310013688014</v>
      </c>
    </row>
    <row r="63" spans="1:6">
      <c r="A63" s="4">
        <v>61</v>
      </c>
      <c r="B63" s="3">
        <f ca="1">INDIRECT("A!B"&amp;MATCH(A63,A!U$5:U$104,0)+4)</f>
        <v>50</v>
      </c>
      <c r="C63" s="20" t="str">
        <f ca="1">INDIRECT("A!C"&amp;MATCH(A63,A!U$5:U$104,0)+4)</f>
        <v>Nedvídek Petr</v>
      </c>
      <c r="D63" s="20" t="str">
        <f ca="1">INDIRECT("A!D"&amp;MATCH(A63,A!U$5:U$104,0)+4)</f>
        <v>MP Opava</v>
      </c>
      <c r="E63" s="21">
        <f ca="1">INDIRECT("A!N"&amp;MATCH(A63,A!U$5:U$104,0)+4)</f>
        <v>180.47344604855931</v>
      </c>
      <c r="F63" s="64">
        <f t="shared" ca="1" si="1"/>
        <v>40.105210233013182</v>
      </c>
    </row>
    <row r="64" spans="1:6">
      <c r="A64" s="4">
        <v>62</v>
      </c>
      <c r="B64" s="3">
        <f ca="1">INDIRECT("A!B"&amp;MATCH(A64,A!U$5:U$104,0)+4)</f>
        <v>52</v>
      </c>
      <c r="C64" s="20" t="str">
        <f ca="1">INDIRECT("A!C"&amp;MATCH(A64,A!U$5:U$104,0)+4)</f>
        <v>Rzidký Tomáš</v>
      </c>
      <c r="D64" s="20" t="str">
        <f ca="1">INDIRECT("A!D"&amp;MATCH(A64,A!U$5:U$104,0)+4)</f>
        <v>MP Frýdek Místek</v>
      </c>
      <c r="E64" s="21">
        <f ca="1">INDIRECT("A!N"&amp;MATCH(A64,A!U$5:U$104,0)+4)</f>
        <v>175.29730622821916</v>
      </c>
      <c r="F64" s="64">
        <f t="shared" ca="1" si="1"/>
        <v>38.954956939604259</v>
      </c>
    </row>
    <row r="65" spans="1:6">
      <c r="A65" s="4">
        <v>63</v>
      </c>
      <c r="B65" s="3">
        <f ca="1">INDIRECT("A!B"&amp;MATCH(A65,A!U$5:U$104,0)+4)</f>
        <v>12</v>
      </c>
      <c r="C65" s="20" t="str">
        <f ca="1">INDIRECT("A!C"&amp;MATCH(A65,A!U$5:U$104,0)+4)</f>
        <v>Gavelčíková Lenka</v>
      </c>
      <c r="D65" s="20" t="str">
        <f ca="1">INDIRECT("A!D"&amp;MATCH(A65,A!U$5:U$104,0)+4)</f>
        <v>MP Zlín A</v>
      </c>
      <c r="E65" s="21">
        <f ca="1">INDIRECT("A!N"&amp;MATCH(A65,A!U$5:U$104,0)+4)</f>
        <v>174.93460548078582</v>
      </c>
      <c r="F65" s="64">
        <f t="shared" ca="1" si="1"/>
        <v>38.874356773507962</v>
      </c>
    </row>
    <row r="66" spans="1:6">
      <c r="A66" s="4">
        <v>64</v>
      </c>
      <c r="B66" s="3">
        <f ca="1">INDIRECT("A!B"&amp;MATCH(A66,A!U$5:U$104,0)+4)</f>
        <v>80</v>
      </c>
      <c r="C66" s="20" t="str">
        <f ca="1">INDIRECT("A!C"&amp;MATCH(A66,A!U$5:U$104,0)+4)</f>
        <v>Netušil Michal</v>
      </c>
      <c r="D66" s="20" t="str">
        <f ca="1">INDIRECT("A!D"&amp;MATCH(A66,A!U$5:U$104,0)+4)</f>
        <v>MP Pardubice C</v>
      </c>
      <c r="E66" s="21">
        <f ca="1">INDIRECT("A!N"&amp;MATCH(A66,A!U$5:U$104,0)+4)</f>
        <v>170.62842425370323</v>
      </c>
      <c r="F66" s="64">
        <f t="shared" ca="1" si="1"/>
        <v>37.917427611934052</v>
      </c>
    </row>
    <row r="67" spans="1:6">
      <c r="A67" s="4">
        <v>65</v>
      </c>
      <c r="B67" s="3">
        <f ca="1">INDIRECT("A!B"&amp;MATCH(A67,A!U$5:U$104,0)+4)</f>
        <v>45</v>
      </c>
      <c r="C67" s="20" t="str">
        <f ca="1">INDIRECT("A!C"&amp;MATCH(A67,A!U$5:U$104,0)+4)</f>
        <v>Kohoutová Martina</v>
      </c>
      <c r="D67" s="20" t="str">
        <f ca="1">INDIRECT("A!D"&amp;MATCH(A67,A!U$5:U$104,0)+4)</f>
        <v>MP Plzeň</v>
      </c>
      <c r="E67" s="21">
        <f ca="1">INDIRECT("A!N"&amp;MATCH(A67,A!U$5:U$104,0)+4)</f>
        <v>164.06776002855401</v>
      </c>
      <c r="F67" s="64">
        <f t="shared" ref="F67:F98" ca="1" si="2">IF(E67="","",(E67*100/$G$1))</f>
        <v>36.459502228567558</v>
      </c>
    </row>
    <row r="68" spans="1:6">
      <c r="A68" s="4">
        <v>66</v>
      </c>
      <c r="B68" s="3">
        <f ca="1">INDIRECT("A!B"&amp;MATCH(A68,A!U$5:U$104,0)+4)</f>
        <v>17</v>
      </c>
      <c r="C68" s="20" t="str">
        <f ca="1">INDIRECT("A!C"&amp;MATCH(A68,A!U$5:U$104,0)+4)</f>
        <v>Janák Daniel</v>
      </c>
      <c r="D68" s="20" t="str">
        <f ca="1">INDIRECT("A!D"&amp;MATCH(A68,A!U$5:U$104,0)+4)</f>
        <v>MP Rožnov p. Rad.</v>
      </c>
      <c r="E68" s="21">
        <f ca="1">INDIRECT("A!N"&amp;MATCH(A68,A!U$5:U$104,0)+4)</f>
        <v>153.36011626320604</v>
      </c>
      <c r="F68" s="64">
        <f t="shared" ca="1" si="2"/>
        <v>34.080025836268007</v>
      </c>
    </row>
    <row r="69" spans="1:6">
      <c r="A69" s="4">
        <v>67</v>
      </c>
      <c r="B69" s="3">
        <f ca="1">INDIRECT("A!B"&amp;MATCH(A69,A!U$5:U$104,0)+4)</f>
        <v>48</v>
      </c>
      <c r="C69" s="20" t="str">
        <f ca="1">INDIRECT("A!C"&amp;MATCH(A69,A!U$5:U$104,0)+4)</f>
        <v>Jeřábek Jaroslav</v>
      </c>
      <c r="D69" s="20" t="str">
        <f ca="1">INDIRECT("A!D"&amp;MATCH(A69,A!U$5:U$104,0)+4)</f>
        <v>MP Mikulov</v>
      </c>
      <c r="E69" s="21">
        <f ca="1">INDIRECT("A!N"&amp;MATCH(A69,A!U$5:U$104,0)+4)</f>
        <v>148.82348352747761</v>
      </c>
      <c r="F69" s="64">
        <f t="shared" ca="1" si="2"/>
        <v>33.071885228328355</v>
      </c>
    </row>
    <row r="70" spans="1:6">
      <c r="A70" s="4">
        <v>68</v>
      </c>
      <c r="B70" s="3">
        <f ca="1">INDIRECT("A!B"&amp;MATCH(A70,A!U$5:U$104,0)+4)</f>
        <v>46</v>
      </c>
      <c r="C70" s="20" t="str">
        <f ca="1">INDIRECT("A!C"&amp;MATCH(A70,A!U$5:U$104,0)+4)</f>
        <v>Špačková Miluše</v>
      </c>
      <c r="D70" s="20" t="str">
        <f ca="1">INDIRECT("A!D"&amp;MATCH(A70,A!U$5:U$104,0)+4)</f>
        <v>MP Mikulov</v>
      </c>
      <c r="E70" s="21">
        <f ca="1">INDIRECT("A!N"&amp;MATCH(A70,A!U$5:U$104,0)+4)</f>
        <v>146.10077785197305</v>
      </c>
      <c r="F70" s="64">
        <f t="shared" ca="1" si="2"/>
        <v>32.466839522660678</v>
      </c>
    </row>
    <row r="71" spans="1:6">
      <c r="A71" s="4">
        <v>69</v>
      </c>
      <c r="B71" s="3">
        <f ca="1">INDIRECT("A!B"&amp;MATCH(A71,A!U$5:U$104,0)+4)</f>
        <v>73</v>
      </c>
      <c r="C71" s="20" t="str">
        <f ca="1">INDIRECT("A!C"&amp;MATCH(A71,A!U$5:U$104,0)+4)</f>
        <v>Ipser Petr</v>
      </c>
      <c r="D71" s="20" t="str">
        <f ca="1">INDIRECT("A!D"&amp;MATCH(A71,A!U$5:U$104,0)+4)</f>
        <v>MP Pardubice A</v>
      </c>
      <c r="E71" s="21">
        <f ca="1">INDIRECT("A!N"&amp;MATCH(A71,A!U$5:U$104,0)+4)</f>
        <v>145.59476822873654</v>
      </c>
      <c r="F71" s="64">
        <f t="shared" ca="1" si="2"/>
        <v>32.354392939719233</v>
      </c>
    </row>
    <row r="72" spans="1:6">
      <c r="A72" s="4">
        <v>70</v>
      </c>
      <c r="B72" s="3">
        <f ca="1">INDIRECT("A!B"&amp;MATCH(A72,A!U$5:U$104,0)+4)</f>
        <v>63</v>
      </c>
      <c r="C72" s="20" t="str">
        <f ca="1">INDIRECT("A!C"&amp;MATCH(A72,A!U$5:U$104,0)+4)</f>
        <v>Tichá Lucie</v>
      </c>
      <c r="D72" s="20" t="str">
        <f ca="1">INDIRECT("A!D"&amp;MATCH(A72,A!U$5:U$104,0)+4)</f>
        <v>MP Valašské Mez.</v>
      </c>
      <c r="E72" s="21">
        <f ca="1">INDIRECT("A!N"&amp;MATCH(A72,A!U$5:U$104,0)+4)</f>
        <v>131.72064571669955</v>
      </c>
      <c r="F72" s="64">
        <f t="shared" ca="1" si="2"/>
        <v>29.271254603711011</v>
      </c>
    </row>
    <row r="73" spans="1:6">
      <c r="A73" s="4">
        <v>71</v>
      </c>
      <c r="B73" s="3">
        <f ca="1">INDIRECT("A!B"&amp;MATCH(A73,A!U$5:U$104,0)+4)</f>
        <v>0</v>
      </c>
      <c r="C73" s="20">
        <f ca="1">INDIRECT("A!C"&amp;MATCH(A73,A!U$5:U$104,0)+4)</f>
        <v>0</v>
      </c>
      <c r="D73" s="20">
        <f ca="1">INDIRECT("A!D"&amp;MATCH(A73,A!U$5:U$104,0)+4)</f>
        <v>0</v>
      </c>
      <c r="E73" s="21">
        <f ca="1">INDIRECT("A!N"&amp;MATCH(A73,A!U$5:U$104,0)+4)</f>
        <v>30</v>
      </c>
      <c r="F73" s="64">
        <f t="shared" ca="1" si="2"/>
        <v>6.666666666666667</v>
      </c>
    </row>
    <row r="74" spans="1:6">
      <c r="A74" s="4">
        <v>72</v>
      </c>
      <c r="B74" s="3" t="e">
        <f ca="1">INDIRECT("A!B"&amp;MATCH(A74,A!U$5:U$104,0)+4)</f>
        <v>#N/A</v>
      </c>
      <c r="C74" s="20" t="e">
        <f ca="1">INDIRECT("A!C"&amp;MATCH(A74,A!U$5:U$104,0)+4)</f>
        <v>#N/A</v>
      </c>
      <c r="D74" s="20" t="e">
        <f ca="1">INDIRECT("A!D"&amp;MATCH(A74,A!U$5:U$104,0)+4)</f>
        <v>#N/A</v>
      </c>
      <c r="E74" s="21" t="e">
        <f ca="1">INDIRECT("A!N"&amp;MATCH(A74,A!U$5:U$104,0)+4)</f>
        <v>#N/A</v>
      </c>
      <c r="F74" s="64" t="e">
        <f t="shared" ca="1" si="2"/>
        <v>#N/A</v>
      </c>
    </row>
    <row r="75" spans="1:6">
      <c r="A75" s="4">
        <v>73</v>
      </c>
      <c r="B75" s="3" t="e">
        <f ca="1">INDIRECT("A!B"&amp;MATCH(A75,A!U$5:U$104,0)+4)</f>
        <v>#N/A</v>
      </c>
      <c r="C75" s="20" t="e">
        <f ca="1">INDIRECT("A!C"&amp;MATCH(A75,A!U$5:U$104,0)+4)</f>
        <v>#N/A</v>
      </c>
      <c r="D75" s="20" t="e">
        <f ca="1">INDIRECT("A!D"&amp;MATCH(A75,A!U$5:U$104,0)+4)</f>
        <v>#N/A</v>
      </c>
      <c r="E75" s="21" t="e">
        <f ca="1">INDIRECT("A!N"&amp;MATCH(A75,A!U$5:U$104,0)+4)</f>
        <v>#N/A</v>
      </c>
      <c r="F75" s="64" t="e">
        <f t="shared" ca="1" si="2"/>
        <v>#N/A</v>
      </c>
    </row>
    <row r="76" spans="1:6">
      <c r="A76" s="4">
        <v>74</v>
      </c>
      <c r="B76" s="3" t="e">
        <f ca="1">INDIRECT("A!B"&amp;MATCH(A76,A!U$5:U$104,0)+4)</f>
        <v>#N/A</v>
      </c>
      <c r="C76" s="20" t="e">
        <f ca="1">INDIRECT("A!C"&amp;MATCH(A76,A!U$5:U$104,0)+4)</f>
        <v>#N/A</v>
      </c>
      <c r="D76" s="20" t="e">
        <f ca="1">INDIRECT("A!D"&amp;MATCH(A76,A!U$5:U$104,0)+4)</f>
        <v>#N/A</v>
      </c>
      <c r="E76" s="21" t="e">
        <f ca="1">INDIRECT("A!N"&amp;MATCH(A76,A!U$5:U$104,0)+4)</f>
        <v>#N/A</v>
      </c>
      <c r="F76" s="64" t="e">
        <f t="shared" ca="1" si="2"/>
        <v>#N/A</v>
      </c>
    </row>
    <row r="77" spans="1:6">
      <c r="A77" s="4">
        <v>75</v>
      </c>
      <c r="B77" s="3" t="e">
        <f ca="1">INDIRECT("A!B"&amp;MATCH(A77,A!U$5:U$104,0)+4)</f>
        <v>#N/A</v>
      </c>
      <c r="C77" s="20" t="e">
        <f ca="1">INDIRECT("A!C"&amp;MATCH(A77,A!U$5:U$104,0)+4)</f>
        <v>#N/A</v>
      </c>
      <c r="D77" s="20" t="e">
        <f ca="1">INDIRECT("A!D"&amp;MATCH(A77,A!U$5:U$104,0)+4)</f>
        <v>#N/A</v>
      </c>
      <c r="E77" s="21" t="e">
        <f ca="1">INDIRECT("A!N"&amp;MATCH(A77,A!U$5:U$104,0)+4)</f>
        <v>#N/A</v>
      </c>
      <c r="F77" s="64" t="e">
        <f t="shared" ca="1" si="2"/>
        <v>#N/A</v>
      </c>
    </row>
    <row r="78" spans="1:6">
      <c r="A78" s="4">
        <v>76</v>
      </c>
      <c r="B78" s="3" t="e">
        <f ca="1">INDIRECT("A!B"&amp;MATCH(A78,A!U$5:U$104,0)+4)</f>
        <v>#N/A</v>
      </c>
      <c r="C78" s="20" t="e">
        <f ca="1">INDIRECT("A!C"&amp;MATCH(A78,A!U$5:U$104,0)+4)</f>
        <v>#N/A</v>
      </c>
      <c r="D78" s="20" t="e">
        <f ca="1">INDIRECT("A!D"&amp;MATCH(A78,A!U$5:U$104,0)+4)</f>
        <v>#N/A</v>
      </c>
      <c r="E78" s="21" t="e">
        <f ca="1">INDIRECT("A!N"&amp;MATCH(A78,A!U$5:U$104,0)+4)</f>
        <v>#N/A</v>
      </c>
      <c r="F78" s="64" t="e">
        <f t="shared" ca="1" si="2"/>
        <v>#N/A</v>
      </c>
    </row>
    <row r="79" spans="1:6">
      <c r="A79" s="4">
        <v>77</v>
      </c>
      <c r="B79" s="3" t="e">
        <f ca="1">INDIRECT("A!B"&amp;MATCH(A79,A!U$5:U$104,0)+4)</f>
        <v>#N/A</v>
      </c>
      <c r="C79" s="20" t="e">
        <f ca="1">INDIRECT("A!C"&amp;MATCH(A79,A!U$5:U$104,0)+4)</f>
        <v>#N/A</v>
      </c>
      <c r="D79" s="20" t="e">
        <f ca="1">INDIRECT("A!D"&amp;MATCH(A79,A!U$5:U$104,0)+4)</f>
        <v>#N/A</v>
      </c>
      <c r="E79" s="21" t="e">
        <f ca="1">INDIRECT("A!N"&amp;MATCH(A79,A!U$5:U$104,0)+4)</f>
        <v>#N/A</v>
      </c>
      <c r="F79" s="64" t="e">
        <f t="shared" ca="1" si="2"/>
        <v>#N/A</v>
      </c>
    </row>
    <row r="80" spans="1:6">
      <c r="A80" s="4">
        <v>78</v>
      </c>
      <c r="B80" s="3" t="e">
        <f ca="1">INDIRECT("A!B"&amp;MATCH(A80,A!U$5:U$104,0)+4)</f>
        <v>#N/A</v>
      </c>
      <c r="C80" s="20" t="e">
        <f ca="1">INDIRECT("A!C"&amp;MATCH(A80,A!U$5:U$104,0)+4)</f>
        <v>#N/A</v>
      </c>
      <c r="D80" s="20" t="e">
        <f ca="1">INDIRECT("A!D"&amp;MATCH(A80,A!U$5:U$104,0)+4)</f>
        <v>#N/A</v>
      </c>
      <c r="E80" s="21" t="e">
        <f ca="1">INDIRECT("A!N"&amp;MATCH(A80,A!U$5:U$104,0)+4)</f>
        <v>#N/A</v>
      </c>
      <c r="F80" s="64" t="e">
        <f t="shared" ca="1" si="2"/>
        <v>#N/A</v>
      </c>
    </row>
    <row r="81" spans="1:6">
      <c r="A81" s="4">
        <v>79</v>
      </c>
      <c r="B81" s="3" t="e">
        <f ca="1">INDIRECT("A!B"&amp;MATCH(A81,A!U$5:U$104,0)+4)</f>
        <v>#N/A</v>
      </c>
      <c r="C81" s="20" t="e">
        <f ca="1">INDIRECT("A!C"&amp;MATCH(A81,A!U$5:U$104,0)+4)</f>
        <v>#N/A</v>
      </c>
      <c r="D81" s="20" t="e">
        <f ca="1">INDIRECT("A!D"&amp;MATCH(A81,A!U$5:U$104,0)+4)</f>
        <v>#N/A</v>
      </c>
      <c r="E81" s="21" t="e">
        <f ca="1">INDIRECT("A!N"&amp;MATCH(A81,A!U$5:U$104,0)+4)</f>
        <v>#N/A</v>
      </c>
      <c r="F81" s="64" t="e">
        <f t="shared" ca="1" si="2"/>
        <v>#N/A</v>
      </c>
    </row>
    <row r="82" spans="1:6">
      <c r="A82" s="4">
        <v>80</v>
      </c>
      <c r="B82" s="3" t="e">
        <f ca="1">INDIRECT("A!B"&amp;MATCH(A82,A!U$5:U$104,0)+4)</f>
        <v>#N/A</v>
      </c>
      <c r="C82" s="20" t="e">
        <f ca="1">INDIRECT("A!C"&amp;MATCH(A82,A!U$5:U$104,0)+4)</f>
        <v>#N/A</v>
      </c>
      <c r="D82" s="20" t="e">
        <f ca="1">INDIRECT("A!D"&amp;MATCH(A82,A!U$5:U$104,0)+4)</f>
        <v>#N/A</v>
      </c>
      <c r="E82" s="21" t="e">
        <f ca="1">INDIRECT("A!N"&amp;MATCH(A82,A!U$5:U$104,0)+4)</f>
        <v>#N/A</v>
      </c>
      <c r="F82" s="64" t="e">
        <f t="shared" ca="1" si="2"/>
        <v>#N/A</v>
      </c>
    </row>
    <row r="83" spans="1:6">
      <c r="A83" s="4">
        <v>81</v>
      </c>
      <c r="B83" s="3" t="e">
        <f ca="1">INDIRECT("A!B"&amp;MATCH(A83,A!U$5:U$104,0)+4)</f>
        <v>#N/A</v>
      </c>
      <c r="C83" s="20" t="e">
        <f ca="1">INDIRECT("A!C"&amp;MATCH(A83,A!U$5:U$104,0)+4)</f>
        <v>#N/A</v>
      </c>
      <c r="D83" s="20" t="e">
        <f ca="1">INDIRECT("A!D"&amp;MATCH(A83,A!U$5:U$104,0)+4)</f>
        <v>#N/A</v>
      </c>
      <c r="E83" s="21" t="e">
        <f ca="1">INDIRECT("A!N"&amp;MATCH(A83,A!U$5:U$104,0)+4)</f>
        <v>#N/A</v>
      </c>
      <c r="F83" s="64" t="e">
        <f t="shared" ca="1" si="2"/>
        <v>#N/A</v>
      </c>
    </row>
    <row r="84" spans="1:6">
      <c r="A84" s="4">
        <v>82</v>
      </c>
      <c r="B84" s="3" t="e">
        <f ca="1">INDIRECT("A!B"&amp;MATCH(A84,A!U$5:U$104,0)+4)</f>
        <v>#N/A</v>
      </c>
      <c r="C84" s="20" t="e">
        <f ca="1">INDIRECT("A!C"&amp;MATCH(A84,A!U$5:U$104,0)+4)</f>
        <v>#N/A</v>
      </c>
      <c r="D84" s="20" t="e">
        <f ca="1">INDIRECT("A!D"&amp;MATCH(A84,A!U$5:U$104,0)+4)</f>
        <v>#N/A</v>
      </c>
      <c r="E84" s="21" t="e">
        <f ca="1">INDIRECT("A!N"&amp;MATCH(A84,A!U$5:U$104,0)+4)</f>
        <v>#N/A</v>
      </c>
      <c r="F84" s="64" t="e">
        <f t="shared" ca="1" si="2"/>
        <v>#N/A</v>
      </c>
    </row>
    <row r="85" spans="1:6">
      <c r="A85" s="4">
        <v>83</v>
      </c>
      <c r="B85" s="3" t="e">
        <f ca="1">INDIRECT("A!B"&amp;MATCH(A85,A!U$5:U$104,0)+4)</f>
        <v>#N/A</v>
      </c>
      <c r="C85" s="20" t="e">
        <f ca="1">INDIRECT("A!C"&amp;MATCH(A85,A!U$5:U$104,0)+4)</f>
        <v>#N/A</v>
      </c>
      <c r="D85" s="20" t="e">
        <f ca="1">INDIRECT("A!D"&amp;MATCH(A85,A!U$5:U$104,0)+4)</f>
        <v>#N/A</v>
      </c>
      <c r="E85" s="21" t="e">
        <f ca="1">INDIRECT("A!N"&amp;MATCH(A85,A!U$5:U$104,0)+4)</f>
        <v>#N/A</v>
      </c>
      <c r="F85" s="64" t="e">
        <f t="shared" ca="1" si="2"/>
        <v>#N/A</v>
      </c>
    </row>
    <row r="86" spans="1:6">
      <c r="A86" s="4">
        <v>84</v>
      </c>
      <c r="B86" s="3" t="e">
        <f ca="1">INDIRECT("A!B"&amp;MATCH(A86,A!U$5:U$104,0)+4)</f>
        <v>#N/A</v>
      </c>
      <c r="C86" s="20" t="e">
        <f ca="1">INDIRECT("A!C"&amp;MATCH(A86,A!U$5:U$104,0)+4)</f>
        <v>#N/A</v>
      </c>
      <c r="D86" s="20" t="e">
        <f ca="1">INDIRECT("A!D"&amp;MATCH(A86,A!U$5:U$104,0)+4)</f>
        <v>#N/A</v>
      </c>
      <c r="E86" s="21" t="e">
        <f ca="1">INDIRECT("A!N"&amp;MATCH(A86,A!U$5:U$104,0)+4)</f>
        <v>#N/A</v>
      </c>
      <c r="F86" s="64" t="e">
        <f t="shared" ca="1" si="2"/>
        <v>#N/A</v>
      </c>
    </row>
    <row r="87" spans="1:6">
      <c r="A87" s="4">
        <v>85</v>
      </c>
      <c r="B87" s="3" t="e">
        <f ca="1">INDIRECT("A!B"&amp;MATCH(A87,A!U$5:U$104,0)+4)</f>
        <v>#N/A</v>
      </c>
      <c r="C87" s="20" t="e">
        <f ca="1">INDIRECT("A!C"&amp;MATCH(A87,A!U$5:U$104,0)+4)</f>
        <v>#N/A</v>
      </c>
      <c r="D87" s="20" t="e">
        <f ca="1">INDIRECT("A!D"&amp;MATCH(A87,A!U$5:U$104,0)+4)</f>
        <v>#N/A</v>
      </c>
      <c r="E87" s="21" t="e">
        <f ca="1">INDIRECT("A!N"&amp;MATCH(A87,A!U$5:U$104,0)+4)</f>
        <v>#N/A</v>
      </c>
      <c r="F87" s="64" t="e">
        <f t="shared" ca="1" si="2"/>
        <v>#N/A</v>
      </c>
    </row>
    <row r="88" spans="1:6">
      <c r="A88" s="4">
        <v>86</v>
      </c>
      <c r="B88" s="3" t="e">
        <f ca="1">INDIRECT("A!B"&amp;MATCH(A88,A!U$5:U$104,0)+4)</f>
        <v>#N/A</v>
      </c>
      <c r="C88" s="20" t="e">
        <f ca="1">INDIRECT("A!C"&amp;MATCH(A88,A!U$5:U$104,0)+4)</f>
        <v>#N/A</v>
      </c>
      <c r="D88" s="20" t="e">
        <f ca="1">INDIRECT("A!D"&amp;MATCH(A88,A!U$5:U$104,0)+4)</f>
        <v>#N/A</v>
      </c>
      <c r="E88" s="21" t="e">
        <f ca="1">INDIRECT("A!N"&amp;MATCH(A88,A!U$5:U$104,0)+4)</f>
        <v>#N/A</v>
      </c>
      <c r="F88" s="64" t="e">
        <f t="shared" ca="1" si="2"/>
        <v>#N/A</v>
      </c>
    </row>
    <row r="89" spans="1:6">
      <c r="A89" s="4">
        <v>87</v>
      </c>
      <c r="B89" s="3" t="e">
        <f ca="1">INDIRECT("A!B"&amp;MATCH(A89,A!U$5:U$104,0)+4)</f>
        <v>#N/A</v>
      </c>
      <c r="C89" s="20" t="e">
        <f ca="1">INDIRECT("A!C"&amp;MATCH(A89,A!U$5:U$104,0)+4)</f>
        <v>#N/A</v>
      </c>
      <c r="D89" s="20" t="e">
        <f ca="1">INDIRECT("A!D"&amp;MATCH(A89,A!U$5:U$104,0)+4)</f>
        <v>#N/A</v>
      </c>
      <c r="E89" s="21" t="e">
        <f ca="1">INDIRECT("A!N"&amp;MATCH(A89,A!U$5:U$104,0)+4)</f>
        <v>#N/A</v>
      </c>
      <c r="F89" s="64" t="e">
        <f t="shared" ca="1" si="2"/>
        <v>#N/A</v>
      </c>
    </row>
    <row r="90" spans="1:6">
      <c r="A90" s="4">
        <v>88</v>
      </c>
      <c r="B90" s="3" t="e">
        <f ca="1">INDIRECT("A!B"&amp;MATCH(A90,A!U$5:U$104,0)+4)</f>
        <v>#N/A</v>
      </c>
      <c r="C90" s="20" t="e">
        <f ca="1">INDIRECT("A!C"&amp;MATCH(A90,A!U$5:U$104,0)+4)</f>
        <v>#N/A</v>
      </c>
      <c r="D90" s="20" t="e">
        <f ca="1">INDIRECT("A!D"&amp;MATCH(A90,A!U$5:U$104,0)+4)</f>
        <v>#N/A</v>
      </c>
      <c r="E90" s="21" t="e">
        <f ca="1">INDIRECT("A!N"&amp;MATCH(A90,A!U$5:U$104,0)+4)</f>
        <v>#N/A</v>
      </c>
      <c r="F90" s="64" t="e">
        <f t="shared" ca="1" si="2"/>
        <v>#N/A</v>
      </c>
    </row>
    <row r="91" spans="1:6">
      <c r="A91" s="4">
        <v>89</v>
      </c>
      <c r="B91" s="3" t="e">
        <f ca="1">INDIRECT("A!B"&amp;MATCH(A91,A!U$5:U$104,0)+4)</f>
        <v>#N/A</v>
      </c>
      <c r="C91" s="20" t="e">
        <f ca="1">INDIRECT("A!C"&amp;MATCH(A91,A!U$5:U$104,0)+4)</f>
        <v>#N/A</v>
      </c>
      <c r="D91" s="20" t="e">
        <f ca="1">INDIRECT("A!D"&amp;MATCH(A91,A!U$5:U$104,0)+4)</f>
        <v>#N/A</v>
      </c>
      <c r="E91" s="21" t="e">
        <f ca="1">INDIRECT("A!N"&amp;MATCH(A91,A!U$5:U$104,0)+4)</f>
        <v>#N/A</v>
      </c>
      <c r="F91" s="64" t="e">
        <f t="shared" ca="1" si="2"/>
        <v>#N/A</v>
      </c>
    </row>
    <row r="92" spans="1:6">
      <c r="A92" s="4">
        <v>90</v>
      </c>
      <c r="B92" s="3" t="e">
        <f ca="1">INDIRECT("A!B"&amp;MATCH(A92,A!U$5:U$104,0)+4)</f>
        <v>#N/A</v>
      </c>
      <c r="C92" s="20" t="e">
        <f ca="1">INDIRECT("A!C"&amp;MATCH(A92,A!U$5:U$104,0)+4)</f>
        <v>#N/A</v>
      </c>
      <c r="D92" s="20" t="e">
        <f ca="1">INDIRECT("A!D"&amp;MATCH(A92,A!U$5:U$104,0)+4)</f>
        <v>#N/A</v>
      </c>
      <c r="E92" s="21" t="e">
        <f ca="1">INDIRECT("A!N"&amp;MATCH(A92,A!U$5:U$104,0)+4)</f>
        <v>#N/A</v>
      </c>
      <c r="F92" s="64" t="e">
        <f t="shared" ca="1" si="2"/>
        <v>#N/A</v>
      </c>
    </row>
    <row r="93" spans="1:6">
      <c r="A93" s="4">
        <v>91</v>
      </c>
      <c r="B93" s="3" t="e">
        <f ca="1">INDIRECT("A!B"&amp;MATCH(A93,A!U$5:U$104,0)+4)</f>
        <v>#N/A</v>
      </c>
      <c r="C93" s="20" t="e">
        <f ca="1">INDIRECT("A!C"&amp;MATCH(A93,A!U$5:U$104,0)+4)</f>
        <v>#N/A</v>
      </c>
      <c r="D93" s="20" t="e">
        <f ca="1">INDIRECT("A!D"&amp;MATCH(A93,A!U$5:U$104,0)+4)</f>
        <v>#N/A</v>
      </c>
      <c r="E93" s="21" t="e">
        <f ca="1">INDIRECT("A!N"&amp;MATCH(A93,A!U$5:U$104,0)+4)</f>
        <v>#N/A</v>
      </c>
      <c r="F93" s="64" t="e">
        <f t="shared" ca="1" si="2"/>
        <v>#N/A</v>
      </c>
    </row>
    <row r="94" spans="1:6">
      <c r="A94" s="4">
        <v>92</v>
      </c>
      <c r="B94" s="3" t="e">
        <f ca="1">INDIRECT("A!B"&amp;MATCH(A94,A!U$5:U$104,0)+4)</f>
        <v>#N/A</v>
      </c>
      <c r="C94" s="20" t="e">
        <f ca="1">INDIRECT("A!C"&amp;MATCH(A94,A!U$5:U$104,0)+4)</f>
        <v>#N/A</v>
      </c>
      <c r="D94" s="20" t="e">
        <f ca="1">INDIRECT("A!D"&amp;MATCH(A94,A!U$5:U$104,0)+4)</f>
        <v>#N/A</v>
      </c>
      <c r="E94" s="21" t="e">
        <f ca="1">INDIRECT("A!N"&amp;MATCH(A94,A!U$5:U$104,0)+4)</f>
        <v>#N/A</v>
      </c>
      <c r="F94" s="64" t="e">
        <f t="shared" ca="1" si="2"/>
        <v>#N/A</v>
      </c>
    </row>
    <row r="95" spans="1:6">
      <c r="A95" s="4">
        <v>93</v>
      </c>
      <c r="B95" s="3" t="e">
        <f ca="1">INDIRECT("A!B"&amp;MATCH(A95,A!U$5:U$104,0)+4)</f>
        <v>#N/A</v>
      </c>
      <c r="C95" s="20" t="e">
        <f ca="1">INDIRECT("A!C"&amp;MATCH(A95,A!U$5:U$104,0)+4)</f>
        <v>#N/A</v>
      </c>
      <c r="D95" s="20" t="e">
        <f ca="1">INDIRECT("A!D"&amp;MATCH(A95,A!U$5:U$104,0)+4)</f>
        <v>#N/A</v>
      </c>
      <c r="E95" s="21" t="e">
        <f ca="1">INDIRECT("A!N"&amp;MATCH(A95,A!U$5:U$104,0)+4)</f>
        <v>#N/A</v>
      </c>
      <c r="F95" s="64" t="e">
        <f t="shared" ca="1" si="2"/>
        <v>#N/A</v>
      </c>
    </row>
    <row r="96" spans="1:6">
      <c r="A96" s="4">
        <v>94</v>
      </c>
      <c r="B96" s="3" t="e">
        <f ca="1">INDIRECT("A!B"&amp;MATCH(A96,A!U$5:U$104,0)+4)</f>
        <v>#N/A</v>
      </c>
      <c r="C96" s="20" t="e">
        <f ca="1">INDIRECT("A!C"&amp;MATCH(A96,A!U$5:U$104,0)+4)</f>
        <v>#N/A</v>
      </c>
      <c r="D96" s="20" t="e">
        <f ca="1">INDIRECT("A!D"&amp;MATCH(A96,A!U$5:U$104,0)+4)</f>
        <v>#N/A</v>
      </c>
      <c r="E96" s="21" t="e">
        <f ca="1">INDIRECT("A!N"&amp;MATCH(A96,A!U$5:U$104,0)+4)</f>
        <v>#N/A</v>
      </c>
      <c r="F96" s="64" t="e">
        <f t="shared" ca="1" si="2"/>
        <v>#N/A</v>
      </c>
    </row>
    <row r="97" spans="1:6">
      <c r="A97" s="4">
        <v>95</v>
      </c>
      <c r="B97" s="3" t="e">
        <f ca="1">INDIRECT("A!B"&amp;MATCH(A97,A!U$5:U$104,0)+4)</f>
        <v>#N/A</v>
      </c>
      <c r="C97" s="20" t="e">
        <f ca="1">INDIRECT("A!C"&amp;MATCH(A97,A!U$5:U$104,0)+4)</f>
        <v>#N/A</v>
      </c>
      <c r="D97" s="20" t="e">
        <f ca="1">INDIRECT("A!D"&amp;MATCH(A97,A!U$5:U$104,0)+4)</f>
        <v>#N/A</v>
      </c>
      <c r="E97" s="21" t="e">
        <f ca="1">INDIRECT("A!N"&amp;MATCH(A97,A!U$5:U$104,0)+4)</f>
        <v>#N/A</v>
      </c>
      <c r="F97" s="64" t="e">
        <f t="shared" ca="1" si="2"/>
        <v>#N/A</v>
      </c>
    </row>
    <row r="98" spans="1:6">
      <c r="A98" s="4">
        <v>96</v>
      </c>
      <c r="B98" s="3" t="e">
        <f ca="1">INDIRECT("A!B"&amp;MATCH(A98,A!U$5:U$104,0)+4)</f>
        <v>#N/A</v>
      </c>
      <c r="C98" s="20" t="e">
        <f ca="1">INDIRECT("A!C"&amp;MATCH(A98,A!U$5:U$104,0)+4)</f>
        <v>#N/A</v>
      </c>
      <c r="D98" s="20" t="e">
        <f ca="1">INDIRECT("A!D"&amp;MATCH(A98,A!U$5:U$104,0)+4)</f>
        <v>#N/A</v>
      </c>
      <c r="E98" s="21" t="e">
        <f ca="1">INDIRECT("A!N"&amp;MATCH(A98,A!U$5:U$104,0)+4)</f>
        <v>#N/A</v>
      </c>
      <c r="F98" s="64" t="e">
        <f t="shared" ca="1" si="2"/>
        <v>#N/A</v>
      </c>
    </row>
    <row r="99" spans="1:6">
      <c r="A99" s="4">
        <v>97</v>
      </c>
      <c r="B99" s="3" t="e">
        <f ca="1">INDIRECT("A!B"&amp;MATCH(A99,A!U$5:U$104,0)+4)</f>
        <v>#N/A</v>
      </c>
      <c r="C99" s="20" t="e">
        <f ca="1">INDIRECT("A!C"&amp;MATCH(A99,A!U$5:U$104,0)+4)</f>
        <v>#N/A</v>
      </c>
      <c r="D99" s="20" t="e">
        <f ca="1">INDIRECT("A!D"&amp;MATCH(A99,A!U$5:U$104,0)+4)</f>
        <v>#N/A</v>
      </c>
      <c r="E99" s="21" t="e">
        <f ca="1">INDIRECT("A!N"&amp;MATCH(A99,A!U$5:U$104,0)+4)</f>
        <v>#N/A</v>
      </c>
      <c r="F99" s="64" t="e">
        <f ca="1">IF(E99="","",(E99*100/$G$1))</f>
        <v>#N/A</v>
      </c>
    </row>
    <row r="100" spans="1:6">
      <c r="A100" s="4">
        <v>98</v>
      </c>
      <c r="B100" s="3" t="e">
        <f ca="1">INDIRECT("A!B"&amp;MATCH(A100,A!U$5:U$104,0)+4)</f>
        <v>#N/A</v>
      </c>
      <c r="C100" s="20" t="e">
        <f ca="1">INDIRECT("A!C"&amp;MATCH(A100,A!U$5:U$104,0)+4)</f>
        <v>#N/A</v>
      </c>
      <c r="D100" s="20" t="e">
        <f ca="1">INDIRECT("A!D"&amp;MATCH(A100,A!U$5:U$104,0)+4)</f>
        <v>#N/A</v>
      </c>
      <c r="E100" s="21" t="e">
        <f ca="1">INDIRECT("A!N"&amp;MATCH(A100,A!U$5:U$104,0)+4)</f>
        <v>#N/A</v>
      </c>
      <c r="F100" s="64" t="e">
        <f ca="1">IF(E100="","",(E100*100/$G$1))</f>
        <v>#N/A</v>
      </c>
    </row>
    <row r="101" spans="1:6">
      <c r="A101" s="4">
        <v>99</v>
      </c>
      <c r="B101" s="3" t="e">
        <f ca="1">INDIRECT("A!B"&amp;MATCH(A101,A!U$5:U$104,0)+4)</f>
        <v>#N/A</v>
      </c>
      <c r="C101" s="20" t="e">
        <f ca="1">INDIRECT("A!C"&amp;MATCH(A101,A!U$5:U$104,0)+4)</f>
        <v>#N/A</v>
      </c>
      <c r="D101" s="20" t="e">
        <f ca="1">INDIRECT("A!D"&amp;MATCH(A101,A!U$5:U$104,0)+4)</f>
        <v>#N/A</v>
      </c>
      <c r="E101" s="21" t="e">
        <f ca="1">INDIRECT("A!N"&amp;MATCH(A101,A!U$5:U$104,0)+4)</f>
        <v>#N/A</v>
      </c>
      <c r="F101" s="64" t="e">
        <f ca="1">IF(E101="","",(E101*100/$G$1))</f>
        <v>#N/A</v>
      </c>
    </row>
    <row r="102" spans="1:6">
      <c r="A102" s="4">
        <v>100</v>
      </c>
      <c r="B102" s="3" t="e">
        <f ca="1">INDIRECT("A!B"&amp;MATCH(A102,A!U$5:U$104,0)+4)</f>
        <v>#N/A</v>
      </c>
      <c r="C102" s="20" t="e">
        <f ca="1">INDIRECT("A!C"&amp;MATCH(A102,A!U$5:U$104,0)+4)</f>
        <v>#N/A</v>
      </c>
      <c r="D102" s="20" t="e">
        <f ca="1">INDIRECT("A!D"&amp;MATCH(A102,A!U$5:U$104,0)+4)</f>
        <v>#N/A</v>
      </c>
      <c r="E102" s="21" t="e">
        <f ca="1">INDIRECT("A!N"&amp;MATCH(A102,A!U$5:U$104,0)+4)</f>
        <v>#N/A</v>
      </c>
      <c r="F102" s="64" t="e">
        <f ca="1">IF(E102="","",(E102*100/$G$1))</f>
        <v>#N/A</v>
      </c>
    </row>
  </sheetData>
  <mergeCells count="1">
    <mergeCell ref="A1:F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&amp;RStránka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U10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5"/>
  <cols>
    <col min="1" max="1" width="6" customWidth="1"/>
    <col min="2" max="2" width="6" style="2" customWidth="1"/>
    <col min="3" max="3" width="21.7109375" customWidth="1"/>
    <col min="4" max="4" width="21.140625" customWidth="1"/>
    <col min="5" max="10" width="6.42578125" style="2" customWidth="1"/>
    <col min="11" max="13" width="6.7109375" customWidth="1"/>
    <col min="14" max="14" width="8.42578125" customWidth="1"/>
    <col min="15" max="15" width="9.5703125" customWidth="1"/>
    <col min="21" max="21" width="12" customWidth="1"/>
  </cols>
  <sheetData>
    <row r="1" spans="1:21" ht="28.5" customHeight="1">
      <c r="A1" s="106" t="s">
        <v>139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21">
      <c r="B2" s="11"/>
      <c r="C2" s="12"/>
      <c r="D2" s="12"/>
      <c r="E2" s="11">
        <v>150</v>
      </c>
      <c r="F2" s="14">
        <f>MAX(O5:O104)</f>
        <v>25.052192066805844</v>
      </c>
      <c r="G2" s="11">
        <v>180</v>
      </c>
      <c r="H2" s="14">
        <f>MAX(Q5:Q104)</f>
        <v>18.652226233453668</v>
      </c>
      <c r="I2" s="11">
        <v>120</v>
      </c>
      <c r="J2" s="14">
        <f>MAX(S5:S104)</f>
        <v>18.636995827538247</v>
      </c>
      <c r="O2" s="14">
        <f>MAX(O5:O104)</f>
        <v>25.052192066805844</v>
      </c>
      <c r="Q2" s="14">
        <f>MAX(Q5:Q104)</f>
        <v>18.652226233453668</v>
      </c>
      <c r="S2" s="14">
        <f>MAX(S5:S104)</f>
        <v>18.636995827538247</v>
      </c>
    </row>
    <row r="3" spans="1:21">
      <c r="E3" s="107" t="s">
        <v>19</v>
      </c>
      <c r="F3" s="107"/>
      <c r="G3" s="108" t="s">
        <v>17</v>
      </c>
      <c r="H3" s="108"/>
      <c r="I3" s="110" t="s">
        <v>18</v>
      </c>
      <c r="J3" s="110"/>
      <c r="K3" s="2">
        <v>1</v>
      </c>
      <c r="L3" s="2">
        <v>2</v>
      </c>
      <c r="M3" s="2">
        <v>3</v>
      </c>
      <c r="O3" s="107">
        <v>1</v>
      </c>
      <c r="P3" s="107"/>
      <c r="Q3" s="108">
        <v>2</v>
      </c>
      <c r="R3" s="108"/>
      <c r="S3" s="109">
        <v>3</v>
      </c>
      <c r="T3" s="109"/>
      <c r="U3" s="105" t="s">
        <v>16</v>
      </c>
    </row>
    <row r="4" spans="1:21" ht="15.75" thickBot="1">
      <c r="A4" s="1" t="s">
        <v>0</v>
      </c>
      <c r="B4" s="2" t="s">
        <v>1</v>
      </c>
      <c r="C4" t="s">
        <v>2</v>
      </c>
      <c r="D4" t="s">
        <v>3</v>
      </c>
      <c r="E4" s="2" t="s">
        <v>4</v>
      </c>
      <c r="F4" s="2" t="s">
        <v>5</v>
      </c>
      <c r="G4" s="2" t="s">
        <v>4</v>
      </c>
      <c r="H4" s="2" t="s">
        <v>5</v>
      </c>
      <c r="I4" s="2" t="s">
        <v>4</v>
      </c>
      <c r="J4" s="2" t="s">
        <v>5</v>
      </c>
      <c r="K4" s="2" t="s">
        <v>7</v>
      </c>
      <c r="L4" s="2" t="s">
        <v>7</v>
      </c>
      <c r="M4" s="2" t="s">
        <v>7</v>
      </c>
      <c r="N4" t="s">
        <v>6</v>
      </c>
      <c r="O4" s="15" t="s">
        <v>8</v>
      </c>
      <c r="P4" s="2" t="s">
        <v>9</v>
      </c>
      <c r="Q4" s="15" t="s">
        <v>8</v>
      </c>
      <c r="R4" s="2" t="s">
        <v>9</v>
      </c>
      <c r="S4" s="15" t="s">
        <v>8</v>
      </c>
      <c r="T4" s="2" t="s">
        <v>9</v>
      </c>
      <c r="U4" s="105"/>
    </row>
    <row r="5" spans="1:21" ht="16.5" thickBot="1">
      <c r="A5" s="99">
        <f t="shared" ref="A5:A22" si="0">SUM(U5)</f>
        <v>1</v>
      </c>
      <c r="B5" s="47">
        <v>29</v>
      </c>
      <c r="C5" s="56" t="s">
        <v>123</v>
      </c>
      <c r="D5" s="49" t="s">
        <v>122</v>
      </c>
      <c r="E5" s="9">
        <v>120</v>
      </c>
      <c r="F5" s="10">
        <v>4.79</v>
      </c>
      <c r="G5" s="5">
        <v>155</v>
      </c>
      <c r="H5" s="6">
        <v>8.31</v>
      </c>
      <c r="I5" s="7">
        <v>136</v>
      </c>
      <c r="J5" s="8">
        <v>7.69</v>
      </c>
      <c r="K5" s="51">
        <f t="shared" ref="K5:K22" si="1">SUM(O5*10)</f>
        <v>250.52192066805844</v>
      </c>
      <c r="L5" s="51">
        <f t="shared" ref="L5:L22" si="2">SUM(Q5*10)</f>
        <v>186.52226233453666</v>
      </c>
      <c r="M5" s="51">
        <f t="shared" ref="M5:M22" si="3">SUM(S5*10)</f>
        <v>176.85305591677502</v>
      </c>
      <c r="N5" s="52">
        <f t="shared" ref="N5:N22" si="4">SUM(K5+L5+M5)</f>
        <v>613.89723891937012</v>
      </c>
      <c r="O5" s="13">
        <f>SUM(E5/F5)</f>
        <v>25.052192066805844</v>
      </c>
      <c r="P5">
        <f>SUM(O5*100/$F$2)</f>
        <v>100.00000000000001</v>
      </c>
      <c r="Q5" s="83">
        <f>SUM(G5/H5)</f>
        <v>18.652226233453668</v>
      </c>
      <c r="R5" s="4">
        <f>SUM(Q5*100/$H$2)</f>
        <v>100</v>
      </c>
      <c r="S5" s="13">
        <f>SUM(I5/J5)</f>
        <v>17.685305591677501</v>
      </c>
      <c r="T5">
        <f>SUM(S5*100/$J$2)</f>
        <v>94.893542689672572</v>
      </c>
      <c r="U5" s="82">
        <f>(RANK(N5,$N$5:$N$104))</f>
        <v>1</v>
      </c>
    </row>
    <row r="6" spans="1:21" ht="16.5" thickBot="1">
      <c r="A6" s="99">
        <f t="shared" si="0"/>
        <v>2</v>
      </c>
      <c r="B6" s="47">
        <v>2</v>
      </c>
      <c r="C6" s="56" t="s">
        <v>25</v>
      </c>
      <c r="D6" s="49" t="s">
        <v>24</v>
      </c>
      <c r="E6" s="9">
        <v>100</v>
      </c>
      <c r="F6" s="10">
        <v>5.78</v>
      </c>
      <c r="G6" s="5">
        <v>135</v>
      </c>
      <c r="H6" s="6">
        <v>9.73</v>
      </c>
      <c r="I6" s="7">
        <v>134</v>
      </c>
      <c r="J6" s="8">
        <v>7.19</v>
      </c>
      <c r="K6" s="51">
        <f t="shared" si="1"/>
        <v>173.01038062283737</v>
      </c>
      <c r="L6" s="51">
        <f t="shared" si="2"/>
        <v>138.74614594039053</v>
      </c>
      <c r="M6" s="51">
        <f t="shared" si="3"/>
        <v>186.36995827538246</v>
      </c>
      <c r="N6" s="52">
        <f t="shared" si="4"/>
        <v>498.12648483861039</v>
      </c>
      <c r="O6" s="13">
        <f t="shared" ref="O6:O69" si="5">SUM(E6/F6)</f>
        <v>17.301038062283737</v>
      </c>
      <c r="P6">
        <f t="shared" ref="P6:P69" si="6">SUM(O6*100/$F$2)</f>
        <v>69.059976931949251</v>
      </c>
      <c r="Q6" s="83">
        <f t="shared" ref="Q6:Q69" si="7">SUM(G6/H6)</f>
        <v>13.874614594039054</v>
      </c>
      <c r="R6" s="4">
        <f t="shared" ref="R6:R69" si="8">SUM(Q6*100/$H$2)</f>
        <v>74.385836952557767</v>
      </c>
      <c r="S6" s="13">
        <f t="shared" ref="S6:S69" si="9">SUM(I6/J6)</f>
        <v>18.636995827538247</v>
      </c>
      <c r="T6">
        <f t="shared" ref="T6:T69" si="10">SUM(S6*100/$J$2)</f>
        <v>100</v>
      </c>
      <c r="U6" s="82">
        <f t="shared" ref="U6:U69" si="11">(RANK(N6,$N$5:$N$104))</f>
        <v>2</v>
      </c>
    </row>
    <row r="7" spans="1:21" ht="16.5" thickBot="1">
      <c r="A7" s="99">
        <f t="shared" si="0"/>
        <v>3</v>
      </c>
      <c r="B7" s="53">
        <v>86</v>
      </c>
      <c r="C7" s="57" t="s">
        <v>133</v>
      </c>
      <c r="D7" s="54" t="s">
        <v>134</v>
      </c>
      <c r="E7" s="9">
        <v>120</v>
      </c>
      <c r="F7" s="10">
        <v>7.39</v>
      </c>
      <c r="G7" s="5">
        <v>170</v>
      </c>
      <c r="H7" s="6">
        <v>10.72</v>
      </c>
      <c r="I7" s="7">
        <v>141</v>
      </c>
      <c r="J7" s="8">
        <v>8.7200000000000006</v>
      </c>
      <c r="K7" s="51">
        <f t="shared" si="1"/>
        <v>162.38159675236807</v>
      </c>
      <c r="L7" s="51">
        <f t="shared" si="2"/>
        <v>158.58208955223881</v>
      </c>
      <c r="M7" s="51">
        <f t="shared" si="3"/>
        <v>161.69724770642202</v>
      </c>
      <c r="N7" s="52">
        <f t="shared" si="4"/>
        <v>482.66093401102887</v>
      </c>
      <c r="O7" s="13">
        <f t="shared" si="5"/>
        <v>16.238159675236808</v>
      </c>
      <c r="P7">
        <f t="shared" si="6"/>
        <v>64.817320703653593</v>
      </c>
      <c r="Q7" s="83">
        <f t="shared" si="7"/>
        <v>15.85820895522388</v>
      </c>
      <c r="R7" s="4">
        <f t="shared" si="8"/>
        <v>85.020462205103513</v>
      </c>
      <c r="S7" s="13">
        <f t="shared" si="9"/>
        <v>16.169724770642201</v>
      </c>
      <c r="T7">
        <f t="shared" si="10"/>
        <v>86.761433657401071</v>
      </c>
      <c r="U7" s="82">
        <f t="shared" si="11"/>
        <v>3</v>
      </c>
    </row>
    <row r="8" spans="1:21" ht="16.5" thickBot="1">
      <c r="A8" s="98">
        <f t="shared" si="0"/>
        <v>4</v>
      </c>
      <c r="B8" s="48">
        <v>87</v>
      </c>
      <c r="C8" s="60" t="s">
        <v>135</v>
      </c>
      <c r="D8" s="50" t="s">
        <v>134</v>
      </c>
      <c r="E8" s="9">
        <v>120</v>
      </c>
      <c r="F8" s="10">
        <v>6.57</v>
      </c>
      <c r="G8" s="5">
        <v>160</v>
      </c>
      <c r="H8" s="6">
        <v>11.54</v>
      </c>
      <c r="I8" s="7">
        <v>148</v>
      </c>
      <c r="J8" s="8">
        <v>11.79</v>
      </c>
      <c r="K8" s="51">
        <f t="shared" si="1"/>
        <v>182.64840182648402</v>
      </c>
      <c r="L8" s="51">
        <f t="shared" si="2"/>
        <v>138.64818024263431</v>
      </c>
      <c r="M8" s="51">
        <f t="shared" si="3"/>
        <v>125.5301102629347</v>
      </c>
      <c r="N8" s="52">
        <f t="shared" si="4"/>
        <v>446.82669233205309</v>
      </c>
      <c r="O8" s="13">
        <f t="shared" si="5"/>
        <v>18.264840182648403</v>
      </c>
      <c r="P8">
        <f t="shared" si="6"/>
        <v>72.907153729071538</v>
      </c>
      <c r="Q8" s="83">
        <f t="shared" si="7"/>
        <v>13.864818024263432</v>
      </c>
      <c r="R8" s="4">
        <f t="shared" si="8"/>
        <v>74.333314697825244</v>
      </c>
      <c r="S8" s="13">
        <f t="shared" si="9"/>
        <v>12.55301102629347</v>
      </c>
      <c r="T8">
        <f t="shared" si="10"/>
        <v>67.35533528287317</v>
      </c>
      <c r="U8" s="82">
        <f t="shared" si="11"/>
        <v>4</v>
      </c>
    </row>
    <row r="9" spans="1:21" ht="16.5" thickBot="1">
      <c r="A9" s="98">
        <f t="shared" si="0"/>
        <v>5</v>
      </c>
      <c r="B9" s="47">
        <v>1</v>
      </c>
      <c r="C9" s="56" t="s">
        <v>23</v>
      </c>
      <c r="D9" s="50" t="s">
        <v>24</v>
      </c>
      <c r="E9" s="9">
        <v>120</v>
      </c>
      <c r="F9" s="10">
        <v>9.2200000000000006</v>
      </c>
      <c r="G9" s="5">
        <v>145</v>
      </c>
      <c r="H9" s="6">
        <v>9.7100000000000009</v>
      </c>
      <c r="I9" s="7">
        <v>142</v>
      </c>
      <c r="J9" s="8">
        <v>9.51</v>
      </c>
      <c r="K9" s="51">
        <f t="shared" si="1"/>
        <v>130.15184381778741</v>
      </c>
      <c r="L9" s="51">
        <f t="shared" si="2"/>
        <v>149.33058702368692</v>
      </c>
      <c r="M9" s="51">
        <f t="shared" si="3"/>
        <v>149.31650893796004</v>
      </c>
      <c r="N9" s="52">
        <f t="shared" si="4"/>
        <v>428.79893977943436</v>
      </c>
      <c r="O9" s="13">
        <f t="shared" si="5"/>
        <v>13.015184381778742</v>
      </c>
      <c r="P9">
        <f t="shared" si="6"/>
        <v>51.952277657266819</v>
      </c>
      <c r="Q9" s="83">
        <f t="shared" si="7"/>
        <v>14.93305870236869</v>
      </c>
      <c r="R9" s="4">
        <f t="shared" si="8"/>
        <v>80.060463107537956</v>
      </c>
      <c r="S9" s="13">
        <f t="shared" si="9"/>
        <v>14.931650893796004</v>
      </c>
      <c r="T9">
        <f t="shared" si="10"/>
        <v>80.118335765965128</v>
      </c>
      <c r="U9" s="82">
        <f t="shared" si="11"/>
        <v>5</v>
      </c>
    </row>
    <row r="10" spans="1:21" ht="16.5" thickBot="1">
      <c r="A10" s="98">
        <f t="shared" si="0"/>
        <v>6</v>
      </c>
      <c r="B10" s="53">
        <v>71</v>
      </c>
      <c r="C10" s="57" t="s">
        <v>132</v>
      </c>
      <c r="D10" s="50" t="s">
        <v>130</v>
      </c>
      <c r="E10" s="9">
        <v>120</v>
      </c>
      <c r="F10" s="10">
        <v>6.92</v>
      </c>
      <c r="G10" s="5">
        <v>125</v>
      </c>
      <c r="H10" s="6">
        <v>11.03</v>
      </c>
      <c r="I10" s="7">
        <v>139</v>
      </c>
      <c r="J10" s="8">
        <v>10</v>
      </c>
      <c r="K10" s="51">
        <f t="shared" si="1"/>
        <v>173.41040462427745</v>
      </c>
      <c r="L10" s="51">
        <f t="shared" si="2"/>
        <v>113.32728921124207</v>
      </c>
      <c r="M10" s="51">
        <f t="shared" si="3"/>
        <v>139</v>
      </c>
      <c r="N10" s="52">
        <f t="shared" si="4"/>
        <v>425.73769383551951</v>
      </c>
      <c r="O10" s="13">
        <f t="shared" si="5"/>
        <v>17.341040462427745</v>
      </c>
      <c r="P10">
        <f t="shared" si="6"/>
        <v>69.219653179190757</v>
      </c>
      <c r="Q10" s="83">
        <f t="shared" si="7"/>
        <v>11.332728921124207</v>
      </c>
      <c r="R10" s="4">
        <f t="shared" si="8"/>
        <v>60.758049893253016</v>
      </c>
      <c r="S10" s="13">
        <f t="shared" si="9"/>
        <v>13.9</v>
      </c>
      <c r="T10">
        <f t="shared" si="10"/>
        <v>74.582835820895525</v>
      </c>
      <c r="U10" s="82">
        <f t="shared" si="11"/>
        <v>6</v>
      </c>
    </row>
    <row r="11" spans="1:21" ht="16.5" thickBot="1">
      <c r="A11" s="98">
        <f t="shared" si="0"/>
        <v>7</v>
      </c>
      <c r="B11" s="48">
        <v>30</v>
      </c>
      <c r="C11" s="58" t="s">
        <v>124</v>
      </c>
      <c r="D11" s="50" t="s">
        <v>122</v>
      </c>
      <c r="E11" s="9">
        <v>100</v>
      </c>
      <c r="F11" s="10">
        <v>6.65</v>
      </c>
      <c r="G11" s="5">
        <v>155</v>
      </c>
      <c r="H11" s="6">
        <v>10.52</v>
      </c>
      <c r="I11" s="7">
        <v>115</v>
      </c>
      <c r="J11" s="8">
        <v>15.99</v>
      </c>
      <c r="K11" s="51">
        <f t="shared" si="1"/>
        <v>150.37593984962405</v>
      </c>
      <c r="L11" s="51">
        <f t="shared" si="2"/>
        <v>147.3384030418251</v>
      </c>
      <c r="M11" s="51">
        <f t="shared" si="3"/>
        <v>71.919949968730464</v>
      </c>
      <c r="N11" s="52">
        <f t="shared" si="4"/>
        <v>369.63429286017964</v>
      </c>
      <c r="O11" s="13">
        <f t="shared" si="5"/>
        <v>15.037593984962406</v>
      </c>
      <c r="P11">
        <f t="shared" si="6"/>
        <v>60.025062656641609</v>
      </c>
      <c r="Q11" s="83">
        <f t="shared" si="7"/>
        <v>14.733840304182509</v>
      </c>
      <c r="R11" s="4">
        <f t="shared" si="8"/>
        <v>78.99239543726236</v>
      </c>
      <c r="S11" s="13">
        <f t="shared" si="9"/>
        <v>7.1919949968730457</v>
      </c>
      <c r="T11">
        <f t="shared" si="10"/>
        <v>38.589883602624774</v>
      </c>
      <c r="U11" s="82">
        <f t="shared" si="11"/>
        <v>7</v>
      </c>
    </row>
    <row r="12" spans="1:21" ht="16.5" thickBot="1">
      <c r="A12" s="98">
        <f t="shared" si="0"/>
        <v>8</v>
      </c>
      <c r="B12" s="47">
        <v>88</v>
      </c>
      <c r="C12" s="59" t="s">
        <v>136</v>
      </c>
      <c r="D12" s="50" t="s">
        <v>134</v>
      </c>
      <c r="E12" s="9">
        <v>120</v>
      </c>
      <c r="F12" s="10">
        <v>6.98</v>
      </c>
      <c r="G12" s="5">
        <v>170</v>
      </c>
      <c r="H12" s="6">
        <v>13.76</v>
      </c>
      <c r="I12" s="7">
        <v>90</v>
      </c>
      <c r="J12" s="8">
        <v>13.55</v>
      </c>
      <c r="K12" s="51">
        <f t="shared" si="1"/>
        <v>171.91977077363896</v>
      </c>
      <c r="L12" s="51">
        <f t="shared" si="2"/>
        <v>123.54651162790699</v>
      </c>
      <c r="M12" s="51">
        <f t="shared" si="3"/>
        <v>66.420664206642059</v>
      </c>
      <c r="N12" s="52">
        <f t="shared" si="4"/>
        <v>361.88694660818805</v>
      </c>
      <c r="O12" s="13">
        <f t="shared" si="5"/>
        <v>17.191977077363894</v>
      </c>
      <c r="P12">
        <f t="shared" si="6"/>
        <v>68.624641833810884</v>
      </c>
      <c r="Q12" s="83">
        <f t="shared" si="7"/>
        <v>12.354651162790699</v>
      </c>
      <c r="R12" s="4">
        <f t="shared" si="8"/>
        <v>66.236871717929503</v>
      </c>
      <c r="S12" s="13">
        <f t="shared" si="9"/>
        <v>6.6420664206642064</v>
      </c>
      <c r="T12">
        <f t="shared" si="10"/>
        <v>35.639147436250482</v>
      </c>
      <c r="U12" s="82">
        <f t="shared" si="11"/>
        <v>8</v>
      </c>
    </row>
    <row r="13" spans="1:21" ht="16.5" thickBot="1">
      <c r="A13" s="98">
        <f t="shared" si="0"/>
        <v>9</v>
      </c>
      <c r="B13" s="53">
        <v>69</v>
      </c>
      <c r="C13" s="57" t="s">
        <v>129</v>
      </c>
      <c r="D13" s="50" t="s">
        <v>130</v>
      </c>
      <c r="E13" s="9">
        <v>120</v>
      </c>
      <c r="F13" s="10">
        <v>9.57</v>
      </c>
      <c r="G13" s="5">
        <v>155</v>
      </c>
      <c r="H13" s="6">
        <v>13.8</v>
      </c>
      <c r="I13" s="7">
        <v>139</v>
      </c>
      <c r="J13" s="8">
        <v>12.73</v>
      </c>
      <c r="K13" s="51">
        <f t="shared" si="1"/>
        <v>125.39184952978056</v>
      </c>
      <c r="L13" s="51">
        <f t="shared" si="2"/>
        <v>112.31884057971014</v>
      </c>
      <c r="M13" s="51">
        <f t="shared" si="3"/>
        <v>109.19088766692852</v>
      </c>
      <c r="N13" s="52">
        <f t="shared" si="4"/>
        <v>346.90157777641923</v>
      </c>
      <c r="O13" s="13">
        <f t="shared" si="5"/>
        <v>12.539184952978056</v>
      </c>
      <c r="P13">
        <f t="shared" si="6"/>
        <v>50.052246603970737</v>
      </c>
      <c r="Q13" s="83">
        <f t="shared" si="7"/>
        <v>11.231884057971014</v>
      </c>
      <c r="R13" s="4">
        <f t="shared" si="8"/>
        <v>60.217391304347828</v>
      </c>
      <c r="S13" s="13">
        <f t="shared" si="9"/>
        <v>10.919088766692852</v>
      </c>
      <c r="T13">
        <f t="shared" si="10"/>
        <v>58.588244949642998</v>
      </c>
      <c r="U13" s="82">
        <f t="shared" si="11"/>
        <v>9</v>
      </c>
    </row>
    <row r="14" spans="1:21" ht="16.5" thickBot="1">
      <c r="A14" s="98">
        <f t="shared" si="0"/>
        <v>10</v>
      </c>
      <c r="B14" s="48">
        <v>70</v>
      </c>
      <c r="C14" s="58" t="s">
        <v>131</v>
      </c>
      <c r="D14" s="50" t="s">
        <v>130</v>
      </c>
      <c r="E14" s="9">
        <v>100</v>
      </c>
      <c r="F14" s="10">
        <v>8.7200000000000006</v>
      </c>
      <c r="G14" s="5">
        <v>165</v>
      </c>
      <c r="H14" s="6">
        <v>14.32</v>
      </c>
      <c r="I14" s="7">
        <v>141</v>
      </c>
      <c r="J14" s="8">
        <v>12.47</v>
      </c>
      <c r="K14" s="51">
        <f t="shared" si="1"/>
        <v>114.67889908256879</v>
      </c>
      <c r="L14" s="51">
        <f t="shared" si="2"/>
        <v>115.22346368715084</v>
      </c>
      <c r="M14" s="51">
        <f t="shared" si="3"/>
        <v>113.07137129109863</v>
      </c>
      <c r="N14" s="52">
        <f t="shared" si="4"/>
        <v>342.97373406081823</v>
      </c>
      <c r="O14" s="13">
        <f t="shared" si="5"/>
        <v>11.467889908256879</v>
      </c>
      <c r="P14">
        <f t="shared" si="6"/>
        <v>45.775993883792047</v>
      </c>
      <c r="Q14" s="83">
        <f t="shared" si="7"/>
        <v>11.522346368715084</v>
      </c>
      <c r="R14" s="4">
        <f t="shared" si="8"/>
        <v>61.774644080014426</v>
      </c>
      <c r="S14" s="13">
        <f t="shared" si="9"/>
        <v>11.307137129109863</v>
      </c>
      <c r="T14">
        <f t="shared" si="10"/>
        <v>60.670385043507402</v>
      </c>
      <c r="U14" s="82">
        <f t="shared" si="11"/>
        <v>10</v>
      </c>
    </row>
    <row r="15" spans="1:21" ht="16.5" thickBot="1">
      <c r="A15" s="98">
        <f t="shared" si="0"/>
        <v>11</v>
      </c>
      <c r="B15" s="47">
        <v>25</v>
      </c>
      <c r="C15" s="59" t="s">
        <v>117</v>
      </c>
      <c r="D15" s="50" t="s">
        <v>118</v>
      </c>
      <c r="E15" s="9">
        <v>100</v>
      </c>
      <c r="F15" s="10">
        <v>7.82</v>
      </c>
      <c r="G15" s="5">
        <v>130</v>
      </c>
      <c r="H15" s="6">
        <v>10.51</v>
      </c>
      <c r="I15" s="7">
        <v>93</v>
      </c>
      <c r="J15" s="8">
        <v>10.4</v>
      </c>
      <c r="K15" s="51">
        <f t="shared" si="1"/>
        <v>127.87723785166239</v>
      </c>
      <c r="L15" s="51">
        <f t="shared" si="2"/>
        <v>123.69172216936251</v>
      </c>
      <c r="M15" s="51">
        <f t="shared" si="3"/>
        <v>89.42307692307692</v>
      </c>
      <c r="N15" s="52">
        <f t="shared" si="4"/>
        <v>340.99203694410181</v>
      </c>
      <c r="O15" s="13">
        <f t="shared" si="5"/>
        <v>12.787723785166239</v>
      </c>
      <c r="P15">
        <f t="shared" si="6"/>
        <v>51.04433077578858</v>
      </c>
      <c r="Q15" s="83">
        <f t="shared" si="7"/>
        <v>12.369172216936251</v>
      </c>
      <c r="R15" s="4">
        <f t="shared" si="8"/>
        <v>66.31472330499372</v>
      </c>
      <c r="S15" s="13">
        <f t="shared" si="9"/>
        <v>8.9423076923076916</v>
      </c>
      <c r="T15">
        <f t="shared" si="10"/>
        <v>47.981486796785305</v>
      </c>
      <c r="U15" s="82">
        <f t="shared" si="11"/>
        <v>11</v>
      </c>
    </row>
    <row r="16" spans="1:21" ht="16.5" thickBot="1">
      <c r="A16" s="98">
        <f t="shared" si="0"/>
        <v>12</v>
      </c>
      <c r="B16" s="53">
        <v>24</v>
      </c>
      <c r="C16" s="57" t="s">
        <v>116</v>
      </c>
      <c r="D16" s="50" t="s">
        <v>24</v>
      </c>
      <c r="E16" s="9">
        <v>120</v>
      </c>
      <c r="F16" s="10">
        <v>9.3800000000000008</v>
      </c>
      <c r="G16" s="5">
        <v>140</v>
      </c>
      <c r="H16" s="6">
        <v>13.71</v>
      </c>
      <c r="I16" s="7">
        <v>116</v>
      </c>
      <c r="J16" s="8">
        <v>13.23</v>
      </c>
      <c r="K16" s="51">
        <f t="shared" si="1"/>
        <v>127.93176972281449</v>
      </c>
      <c r="L16" s="51">
        <f t="shared" si="2"/>
        <v>102.11524434719182</v>
      </c>
      <c r="M16" s="51">
        <f t="shared" si="3"/>
        <v>87.679516250944815</v>
      </c>
      <c r="N16" s="52">
        <f t="shared" si="4"/>
        <v>317.7265303209511</v>
      </c>
      <c r="O16" s="13">
        <f t="shared" si="5"/>
        <v>12.793176972281449</v>
      </c>
      <c r="P16">
        <f t="shared" si="6"/>
        <v>51.066098081023455</v>
      </c>
      <c r="Q16" s="83">
        <f t="shared" si="7"/>
        <v>10.211524434719182</v>
      </c>
      <c r="R16" s="4">
        <f t="shared" si="8"/>
        <v>54.746947130655755</v>
      </c>
      <c r="S16" s="13">
        <f t="shared" si="9"/>
        <v>8.7679516250944811</v>
      </c>
      <c r="T16">
        <f t="shared" si="10"/>
        <v>47.04594939136517</v>
      </c>
      <c r="U16" s="82">
        <f t="shared" si="11"/>
        <v>12</v>
      </c>
    </row>
    <row r="17" spans="1:21" ht="16.5" thickBot="1">
      <c r="A17" s="98">
        <f t="shared" si="0"/>
        <v>13</v>
      </c>
      <c r="B17" s="48">
        <v>28</v>
      </c>
      <c r="C17" s="60" t="s">
        <v>121</v>
      </c>
      <c r="D17" s="50" t="s">
        <v>122</v>
      </c>
      <c r="E17" s="9">
        <v>120</v>
      </c>
      <c r="F17" s="10">
        <v>8.89</v>
      </c>
      <c r="G17" s="5">
        <v>135</v>
      </c>
      <c r="H17" s="6">
        <v>13.54</v>
      </c>
      <c r="I17" s="7">
        <v>139</v>
      </c>
      <c r="J17" s="8">
        <v>17.79</v>
      </c>
      <c r="K17" s="51">
        <f t="shared" si="1"/>
        <v>134.98312710911134</v>
      </c>
      <c r="L17" s="51">
        <f t="shared" si="2"/>
        <v>99.704579025110789</v>
      </c>
      <c r="M17" s="51">
        <f t="shared" si="3"/>
        <v>78.133783024170896</v>
      </c>
      <c r="N17" s="52">
        <f t="shared" si="4"/>
        <v>312.82148915839304</v>
      </c>
      <c r="O17" s="13">
        <f t="shared" si="5"/>
        <v>13.498312710911135</v>
      </c>
      <c r="P17">
        <f t="shared" si="6"/>
        <v>53.88076490438695</v>
      </c>
      <c r="Q17" s="83">
        <f t="shared" si="7"/>
        <v>9.9704579025110789</v>
      </c>
      <c r="R17" s="4">
        <f t="shared" si="8"/>
        <v>53.454519464430369</v>
      </c>
      <c r="S17" s="13">
        <f t="shared" si="9"/>
        <v>7.8133783024170889</v>
      </c>
      <c r="T17">
        <f t="shared" si="10"/>
        <v>41.92402238386483</v>
      </c>
      <c r="U17" s="82">
        <f t="shared" si="11"/>
        <v>13</v>
      </c>
    </row>
    <row r="18" spans="1:21" ht="16.5" thickBot="1">
      <c r="A18" s="98">
        <f t="shared" si="0"/>
        <v>14</v>
      </c>
      <c r="B18" s="47">
        <v>36</v>
      </c>
      <c r="C18" s="59" t="s">
        <v>128</v>
      </c>
      <c r="D18" s="50" t="s">
        <v>126</v>
      </c>
      <c r="E18" s="9">
        <v>80</v>
      </c>
      <c r="F18" s="10">
        <v>7.14</v>
      </c>
      <c r="G18" s="5">
        <v>120</v>
      </c>
      <c r="H18" s="6">
        <v>14.42</v>
      </c>
      <c r="I18" s="7">
        <v>132</v>
      </c>
      <c r="J18" s="8">
        <v>17.190000000000001</v>
      </c>
      <c r="K18" s="51">
        <f t="shared" si="1"/>
        <v>112.04481792717088</v>
      </c>
      <c r="L18" s="51">
        <f t="shared" si="2"/>
        <v>83.217753120665748</v>
      </c>
      <c r="M18" s="51">
        <f t="shared" si="3"/>
        <v>76.788830715532285</v>
      </c>
      <c r="N18" s="52">
        <f t="shared" si="4"/>
        <v>272.05140176336891</v>
      </c>
      <c r="O18" s="13">
        <f t="shared" si="5"/>
        <v>11.204481792717088</v>
      </c>
      <c r="P18">
        <f t="shared" si="6"/>
        <v>44.724556489262376</v>
      </c>
      <c r="Q18" s="83">
        <f t="shared" si="7"/>
        <v>8.3217753120665741</v>
      </c>
      <c r="R18" s="4">
        <f t="shared" si="8"/>
        <v>44.615453447273055</v>
      </c>
      <c r="S18" s="13">
        <f t="shared" si="9"/>
        <v>7.6788830715532281</v>
      </c>
      <c r="T18">
        <f t="shared" si="10"/>
        <v>41.202365137662468</v>
      </c>
      <c r="U18" s="82">
        <f t="shared" si="11"/>
        <v>14</v>
      </c>
    </row>
    <row r="19" spans="1:21" ht="16.5" thickBot="1">
      <c r="A19" s="98">
        <f t="shared" si="0"/>
        <v>15</v>
      </c>
      <c r="B19" s="53">
        <v>27</v>
      </c>
      <c r="C19" s="57" t="s">
        <v>120</v>
      </c>
      <c r="D19" s="50" t="s">
        <v>118</v>
      </c>
      <c r="E19" s="9">
        <v>120</v>
      </c>
      <c r="F19" s="10">
        <v>12.22</v>
      </c>
      <c r="G19" s="5">
        <v>155</v>
      </c>
      <c r="H19" s="6">
        <v>15.45</v>
      </c>
      <c r="I19" s="7">
        <v>137</v>
      </c>
      <c r="J19" s="8">
        <v>20.440000000000001</v>
      </c>
      <c r="K19" s="51">
        <f t="shared" si="1"/>
        <v>98.199672667757767</v>
      </c>
      <c r="L19" s="51">
        <f t="shared" si="2"/>
        <v>100.32362459546925</v>
      </c>
      <c r="M19" s="51">
        <f t="shared" si="3"/>
        <v>67.025440313111545</v>
      </c>
      <c r="N19" s="52">
        <f t="shared" si="4"/>
        <v>265.54873757633857</v>
      </c>
      <c r="O19" s="13">
        <f t="shared" si="5"/>
        <v>9.8199672667757767</v>
      </c>
      <c r="P19">
        <f t="shared" si="6"/>
        <v>39.198036006546644</v>
      </c>
      <c r="Q19" s="83">
        <f t="shared" si="7"/>
        <v>10.032362459546926</v>
      </c>
      <c r="R19" s="4">
        <f t="shared" si="8"/>
        <v>53.786407766990301</v>
      </c>
      <c r="S19" s="13">
        <f t="shared" si="9"/>
        <v>6.7025440313111542</v>
      </c>
      <c r="T19">
        <f t="shared" si="10"/>
        <v>35.963650436662093</v>
      </c>
      <c r="U19" s="82">
        <f t="shared" si="11"/>
        <v>15</v>
      </c>
    </row>
    <row r="20" spans="1:21" ht="16.5" thickBot="1">
      <c r="A20" s="98">
        <f t="shared" si="0"/>
        <v>16</v>
      </c>
      <c r="B20" s="48">
        <v>34</v>
      </c>
      <c r="C20" s="58" t="s">
        <v>125</v>
      </c>
      <c r="D20" s="50" t="s">
        <v>126</v>
      </c>
      <c r="E20" s="9">
        <v>80</v>
      </c>
      <c r="F20" s="10">
        <v>8.35</v>
      </c>
      <c r="G20" s="5">
        <v>90</v>
      </c>
      <c r="H20" s="6">
        <v>18.05</v>
      </c>
      <c r="I20" s="7">
        <v>147</v>
      </c>
      <c r="J20" s="8">
        <v>14.7</v>
      </c>
      <c r="K20" s="51">
        <f t="shared" si="1"/>
        <v>95.808383233532936</v>
      </c>
      <c r="L20" s="51">
        <f t="shared" si="2"/>
        <v>49.861495844875343</v>
      </c>
      <c r="M20" s="51">
        <f t="shared" si="3"/>
        <v>100</v>
      </c>
      <c r="N20" s="52">
        <f t="shared" si="4"/>
        <v>245.66987907840829</v>
      </c>
      <c r="O20" s="13">
        <f t="shared" si="5"/>
        <v>9.5808383233532943</v>
      </c>
      <c r="P20">
        <f t="shared" si="6"/>
        <v>38.243512974051903</v>
      </c>
      <c r="Q20" s="83">
        <f t="shared" si="7"/>
        <v>4.9861495844875341</v>
      </c>
      <c r="R20" s="4">
        <f t="shared" si="8"/>
        <v>26.732195514252524</v>
      </c>
      <c r="S20" s="13">
        <f t="shared" si="9"/>
        <v>10</v>
      </c>
      <c r="T20">
        <f t="shared" si="10"/>
        <v>53.656716417910452</v>
      </c>
      <c r="U20" s="82">
        <f t="shared" si="11"/>
        <v>16</v>
      </c>
    </row>
    <row r="21" spans="1:21" ht="16.5" thickBot="1">
      <c r="A21" s="98">
        <f t="shared" si="0"/>
        <v>17</v>
      </c>
      <c r="B21" s="47">
        <v>26</v>
      </c>
      <c r="C21" s="59" t="s">
        <v>119</v>
      </c>
      <c r="D21" s="50" t="s">
        <v>118</v>
      </c>
      <c r="E21" s="9">
        <v>120</v>
      </c>
      <c r="F21" s="10">
        <v>13.48</v>
      </c>
      <c r="G21" s="5">
        <v>120</v>
      </c>
      <c r="H21" s="6">
        <v>16.96</v>
      </c>
      <c r="I21" s="7">
        <v>140</v>
      </c>
      <c r="J21" s="8">
        <v>18</v>
      </c>
      <c r="K21" s="51">
        <f t="shared" si="1"/>
        <v>89.020771513353111</v>
      </c>
      <c r="L21" s="51">
        <f t="shared" si="2"/>
        <v>70.754716981132077</v>
      </c>
      <c r="M21" s="51">
        <f t="shared" si="3"/>
        <v>77.777777777777771</v>
      </c>
      <c r="N21" s="52">
        <f t="shared" si="4"/>
        <v>237.55326627226296</v>
      </c>
      <c r="O21" s="13">
        <f t="shared" si="5"/>
        <v>8.9020771513353107</v>
      </c>
      <c r="P21">
        <f t="shared" si="6"/>
        <v>35.534124629080118</v>
      </c>
      <c r="Q21" s="83">
        <f t="shared" si="7"/>
        <v>7.0754716981132075</v>
      </c>
      <c r="R21" s="4">
        <f t="shared" si="8"/>
        <v>37.933657942787583</v>
      </c>
      <c r="S21" s="13">
        <f t="shared" si="9"/>
        <v>7.7777777777777777</v>
      </c>
      <c r="T21">
        <f t="shared" si="10"/>
        <v>41.733001658374789</v>
      </c>
      <c r="U21" s="82">
        <f t="shared" si="11"/>
        <v>17</v>
      </c>
    </row>
    <row r="22" spans="1:21" ht="16.5" thickBot="1">
      <c r="A22" s="98">
        <f t="shared" si="0"/>
        <v>18</v>
      </c>
      <c r="B22" s="53">
        <v>35</v>
      </c>
      <c r="C22" s="57" t="s">
        <v>127</v>
      </c>
      <c r="D22" s="50" t="s">
        <v>126</v>
      </c>
      <c r="E22" s="9">
        <v>80</v>
      </c>
      <c r="F22" s="10">
        <v>17.39</v>
      </c>
      <c r="G22" s="5">
        <v>125</v>
      </c>
      <c r="H22" s="6">
        <v>18.079999999999998</v>
      </c>
      <c r="I22" s="7">
        <v>115</v>
      </c>
      <c r="J22" s="8">
        <v>18.98</v>
      </c>
      <c r="K22" s="51">
        <f t="shared" si="1"/>
        <v>46.003450258769405</v>
      </c>
      <c r="L22" s="51">
        <f t="shared" si="2"/>
        <v>69.137168141592923</v>
      </c>
      <c r="M22" s="51">
        <f t="shared" si="3"/>
        <v>60.590094836670183</v>
      </c>
      <c r="N22" s="52">
        <f t="shared" si="4"/>
        <v>175.73071323703252</v>
      </c>
      <c r="O22" s="13">
        <f t="shared" si="5"/>
        <v>4.6003450258769405</v>
      </c>
      <c r="P22">
        <f t="shared" si="6"/>
        <v>18.363043894958789</v>
      </c>
      <c r="Q22" s="83">
        <f t="shared" si="7"/>
        <v>6.9137168141592928</v>
      </c>
      <c r="R22" s="4">
        <f t="shared" si="8"/>
        <v>37.066443048815309</v>
      </c>
      <c r="S22" s="13">
        <f t="shared" si="9"/>
        <v>6.0590094836670181</v>
      </c>
      <c r="T22">
        <f t="shared" si="10"/>
        <v>32.510655363855115</v>
      </c>
      <c r="U22" s="82">
        <f t="shared" si="11"/>
        <v>18</v>
      </c>
    </row>
    <row r="23" spans="1:21" ht="16.5" thickBot="1">
      <c r="A23">
        <v>19</v>
      </c>
      <c r="B23" s="48"/>
      <c r="C23" s="58"/>
      <c r="D23" s="50"/>
      <c r="E23" s="9">
        <v>1</v>
      </c>
      <c r="F23" s="10">
        <v>1</v>
      </c>
      <c r="G23" s="5">
        <v>1</v>
      </c>
      <c r="H23" s="6">
        <v>1</v>
      </c>
      <c r="I23" s="7">
        <v>1</v>
      </c>
      <c r="J23" s="8">
        <v>1</v>
      </c>
      <c r="K23" s="51">
        <f t="shared" ref="K23:K69" si="12">SUM(O23*10)</f>
        <v>10</v>
      </c>
      <c r="L23" s="51">
        <f t="shared" ref="L23:L69" si="13">SUM(Q23*10)</f>
        <v>10</v>
      </c>
      <c r="M23" s="51">
        <f t="shared" ref="M23:M69" si="14">SUM(S23*10)</f>
        <v>10</v>
      </c>
      <c r="N23" s="52">
        <f t="shared" ref="N23:N69" si="15">SUM(K23+L23+M23)</f>
        <v>30</v>
      </c>
      <c r="O23" s="13">
        <f t="shared" si="5"/>
        <v>1</v>
      </c>
      <c r="P23">
        <f t="shared" si="6"/>
        <v>3.9916666666666667</v>
      </c>
      <c r="Q23" s="83">
        <f t="shared" si="7"/>
        <v>1</v>
      </c>
      <c r="R23" s="4">
        <f t="shared" si="8"/>
        <v>5.3612903225806461</v>
      </c>
      <c r="S23" s="13">
        <f t="shared" si="9"/>
        <v>1</v>
      </c>
      <c r="T23">
        <f t="shared" si="10"/>
        <v>5.3656716417910451</v>
      </c>
      <c r="U23" s="82">
        <f t="shared" si="11"/>
        <v>19</v>
      </c>
    </row>
    <row r="24" spans="1:21" ht="16.5" thickBot="1">
      <c r="A24">
        <v>20</v>
      </c>
      <c r="B24" s="47"/>
      <c r="C24" s="56"/>
      <c r="D24" s="49"/>
      <c r="E24" s="9">
        <v>1</v>
      </c>
      <c r="F24" s="10">
        <v>1</v>
      </c>
      <c r="G24" s="5">
        <v>1</v>
      </c>
      <c r="H24" s="6">
        <v>1</v>
      </c>
      <c r="I24" s="7">
        <v>1</v>
      </c>
      <c r="J24" s="8">
        <v>1</v>
      </c>
      <c r="K24" s="51">
        <f t="shared" si="12"/>
        <v>10</v>
      </c>
      <c r="L24" s="51">
        <f t="shared" si="13"/>
        <v>10</v>
      </c>
      <c r="M24" s="51">
        <f t="shared" si="14"/>
        <v>10</v>
      </c>
      <c r="N24" s="52">
        <f t="shared" si="15"/>
        <v>30</v>
      </c>
      <c r="O24" s="13">
        <f t="shared" si="5"/>
        <v>1</v>
      </c>
      <c r="P24">
        <f t="shared" si="6"/>
        <v>3.9916666666666667</v>
      </c>
      <c r="Q24" s="83">
        <f t="shared" si="7"/>
        <v>1</v>
      </c>
      <c r="R24" s="4">
        <f t="shared" si="8"/>
        <v>5.3612903225806461</v>
      </c>
      <c r="S24" s="13">
        <f t="shared" si="9"/>
        <v>1</v>
      </c>
      <c r="T24">
        <f t="shared" si="10"/>
        <v>5.3656716417910451</v>
      </c>
      <c r="U24" s="82">
        <f t="shared" si="11"/>
        <v>19</v>
      </c>
    </row>
    <row r="25" spans="1:21" ht="16.5" thickBot="1">
      <c r="A25">
        <v>21</v>
      </c>
      <c r="B25" s="53"/>
      <c r="C25" s="57"/>
      <c r="D25" s="54"/>
      <c r="E25" s="9">
        <v>1</v>
      </c>
      <c r="F25" s="10">
        <v>1</v>
      </c>
      <c r="G25" s="5">
        <v>1</v>
      </c>
      <c r="H25" s="6">
        <v>1</v>
      </c>
      <c r="I25" s="7">
        <v>1</v>
      </c>
      <c r="J25" s="8">
        <v>1</v>
      </c>
      <c r="K25" s="51">
        <f t="shared" si="12"/>
        <v>10</v>
      </c>
      <c r="L25" s="51">
        <f t="shared" si="13"/>
        <v>10</v>
      </c>
      <c r="M25" s="51">
        <f t="shared" si="14"/>
        <v>10</v>
      </c>
      <c r="N25" s="52">
        <f t="shared" si="15"/>
        <v>30</v>
      </c>
      <c r="O25" s="13">
        <f t="shared" si="5"/>
        <v>1</v>
      </c>
      <c r="P25">
        <f t="shared" si="6"/>
        <v>3.9916666666666667</v>
      </c>
      <c r="Q25" s="83">
        <f t="shared" si="7"/>
        <v>1</v>
      </c>
      <c r="R25" s="4">
        <f t="shared" si="8"/>
        <v>5.3612903225806461</v>
      </c>
      <c r="S25" s="13">
        <f t="shared" si="9"/>
        <v>1</v>
      </c>
      <c r="T25">
        <f t="shared" si="10"/>
        <v>5.3656716417910451</v>
      </c>
      <c r="U25" s="82">
        <f t="shared" si="11"/>
        <v>19</v>
      </c>
    </row>
    <row r="26" spans="1:21" ht="16.5" thickBot="1">
      <c r="A26">
        <v>22</v>
      </c>
      <c r="B26" s="48"/>
      <c r="C26" s="60"/>
      <c r="D26" s="50"/>
      <c r="E26" s="9">
        <v>1</v>
      </c>
      <c r="F26" s="10">
        <v>1</v>
      </c>
      <c r="G26" s="5">
        <v>1</v>
      </c>
      <c r="H26" s="6">
        <v>1</v>
      </c>
      <c r="I26" s="7">
        <v>1</v>
      </c>
      <c r="J26" s="8">
        <v>1</v>
      </c>
      <c r="K26" s="51">
        <f t="shared" si="12"/>
        <v>10</v>
      </c>
      <c r="L26" s="51">
        <f t="shared" si="13"/>
        <v>10</v>
      </c>
      <c r="M26" s="51">
        <f t="shared" si="14"/>
        <v>10</v>
      </c>
      <c r="N26" s="52">
        <f t="shared" si="15"/>
        <v>30</v>
      </c>
      <c r="O26" s="13">
        <f t="shared" si="5"/>
        <v>1</v>
      </c>
      <c r="P26">
        <f t="shared" si="6"/>
        <v>3.9916666666666667</v>
      </c>
      <c r="Q26" s="83">
        <f t="shared" si="7"/>
        <v>1</v>
      </c>
      <c r="R26" s="4">
        <f t="shared" si="8"/>
        <v>5.3612903225806461</v>
      </c>
      <c r="S26" s="13">
        <f t="shared" si="9"/>
        <v>1</v>
      </c>
      <c r="T26">
        <f t="shared" si="10"/>
        <v>5.3656716417910451</v>
      </c>
      <c r="U26" s="82">
        <f t="shared" si="11"/>
        <v>19</v>
      </c>
    </row>
    <row r="27" spans="1:21" ht="16.5" thickBot="1">
      <c r="A27">
        <v>23</v>
      </c>
      <c r="B27" s="47"/>
      <c r="C27" s="56"/>
      <c r="D27" s="49"/>
      <c r="E27" s="9">
        <v>1</v>
      </c>
      <c r="F27" s="10">
        <v>1</v>
      </c>
      <c r="G27" s="5">
        <v>1</v>
      </c>
      <c r="H27" s="6">
        <v>1</v>
      </c>
      <c r="I27" s="7">
        <v>1</v>
      </c>
      <c r="J27" s="8">
        <v>1</v>
      </c>
      <c r="K27" s="51">
        <f t="shared" si="12"/>
        <v>10</v>
      </c>
      <c r="L27" s="51">
        <f t="shared" si="13"/>
        <v>10</v>
      </c>
      <c r="M27" s="51">
        <f t="shared" si="14"/>
        <v>10</v>
      </c>
      <c r="N27" s="52">
        <f t="shared" si="15"/>
        <v>30</v>
      </c>
      <c r="O27" s="13">
        <f t="shared" si="5"/>
        <v>1</v>
      </c>
      <c r="P27">
        <f t="shared" si="6"/>
        <v>3.9916666666666667</v>
      </c>
      <c r="Q27" s="83">
        <f t="shared" si="7"/>
        <v>1</v>
      </c>
      <c r="R27" s="4">
        <f t="shared" si="8"/>
        <v>5.3612903225806461</v>
      </c>
      <c r="S27" s="13">
        <f t="shared" si="9"/>
        <v>1</v>
      </c>
      <c r="T27">
        <f t="shared" si="10"/>
        <v>5.3656716417910451</v>
      </c>
      <c r="U27" s="82">
        <f t="shared" si="11"/>
        <v>19</v>
      </c>
    </row>
    <row r="28" spans="1:21" ht="16.5" thickBot="1">
      <c r="A28">
        <v>24</v>
      </c>
      <c r="B28" s="53"/>
      <c r="C28" s="61"/>
      <c r="D28" s="54"/>
      <c r="E28" s="9">
        <v>1</v>
      </c>
      <c r="F28" s="10">
        <v>1</v>
      </c>
      <c r="G28" s="5">
        <v>1</v>
      </c>
      <c r="H28" s="6">
        <v>1</v>
      </c>
      <c r="I28" s="7">
        <v>1</v>
      </c>
      <c r="J28" s="8">
        <v>1</v>
      </c>
      <c r="K28" s="51">
        <f t="shared" si="12"/>
        <v>10</v>
      </c>
      <c r="L28" s="51">
        <f t="shared" si="13"/>
        <v>10</v>
      </c>
      <c r="M28" s="51">
        <f t="shared" si="14"/>
        <v>10</v>
      </c>
      <c r="N28" s="52">
        <f t="shared" si="15"/>
        <v>30</v>
      </c>
      <c r="O28" s="13">
        <f t="shared" si="5"/>
        <v>1</v>
      </c>
      <c r="P28">
        <f t="shared" si="6"/>
        <v>3.9916666666666667</v>
      </c>
      <c r="Q28" s="83">
        <f t="shared" si="7"/>
        <v>1</v>
      </c>
      <c r="R28" s="4">
        <f t="shared" si="8"/>
        <v>5.3612903225806461</v>
      </c>
      <c r="S28" s="13">
        <f t="shared" si="9"/>
        <v>1</v>
      </c>
      <c r="T28">
        <f t="shared" si="10"/>
        <v>5.3656716417910451</v>
      </c>
      <c r="U28" s="82">
        <f t="shared" si="11"/>
        <v>19</v>
      </c>
    </row>
    <row r="29" spans="1:21" ht="16.5" thickBot="1">
      <c r="A29">
        <v>25</v>
      </c>
      <c r="B29" s="48"/>
      <c r="C29" s="60"/>
      <c r="D29" s="50"/>
      <c r="E29" s="9">
        <v>1</v>
      </c>
      <c r="F29" s="10">
        <v>1</v>
      </c>
      <c r="G29" s="5">
        <v>1</v>
      </c>
      <c r="H29" s="6">
        <v>1</v>
      </c>
      <c r="I29" s="7">
        <v>1</v>
      </c>
      <c r="J29" s="8">
        <v>1</v>
      </c>
      <c r="K29" s="51">
        <f t="shared" si="12"/>
        <v>10</v>
      </c>
      <c r="L29" s="51">
        <f t="shared" si="13"/>
        <v>10</v>
      </c>
      <c r="M29" s="51">
        <f t="shared" si="14"/>
        <v>10</v>
      </c>
      <c r="N29" s="52">
        <f t="shared" si="15"/>
        <v>30</v>
      </c>
      <c r="O29" s="13">
        <f t="shared" si="5"/>
        <v>1</v>
      </c>
      <c r="P29">
        <f t="shared" si="6"/>
        <v>3.9916666666666667</v>
      </c>
      <c r="Q29" s="83">
        <f t="shared" si="7"/>
        <v>1</v>
      </c>
      <c r="R29" s="4">
        <f t="shared" si="8"/>
        <v>5.3612903225806461</v>
      </c>
      <c r="S29" s="13">
        <f t="shared" si="9"/>
        <v>1</v>
      </c>
      <c r="T29">
        <f t="shared" si="10"/>
        <v>5.3656716417910451</v>
      </c>
      <c r="U29" s="82">
        <f t="shared" si="11"/>
        <v>19</v>
      </c>
    </row>
    <row r="30" spans="1:21" ht="16.5" thickBot="1">
      <c r="A30">
        <v>26</v>
      </c>
      <c r="B30" s="47"/>
      <c r="C30" s="56"/>
      <c r="D30" s="55"/>
      <c r="E30" s="9">
        <v>1</v>
      </c>
      <c r="F30" s="10">
        <v>1</v>
      </c>
      <c r="G30" s="5">
        <v>1</v>
      </c>
      <c r="H30" s="6">
        <v>1</v>
      </c>
      <c r="I30" s="7">
        <v>1</v>
      </c>
      <c r="J30" s="8">
        <v>1</v>
      </c>
      <c r="K30" s="51">
        <f t="shared" si="12"/>
        <v>10</v>
      </c>
      <c r="L30" s="51">
        <f t="shared" si="13"/>
        <v>10</v>
      </c>
      <c r="M30" s="51">
        <f t="shared" si="14"/>
        <v>10</v>
      </c>
      <c r="N30" s="52">
        <f t="shared" si="15"/>
        <v>30</v>
      </c>
      <c r="O30" s="13">
        <f t="shared" si="5"/>
        <v>1</v>
      </c>
      <c r="P30">
        <f t="shared" si="6"/>
        <v>3.9916666666666667</v>
      </c>
      <c r="Q30" s="83">
        <f t="shared" si="7"/>
        <v>1</v>
      </c>
      <c r="R30" s="4">
        <f t="shared" si="8"/>
        <v>5.3612903225806461</v>
      </c>
      <c r="S30" s="13">
        <f t="shared" si="9"/>
        <v>1</v>
      </c>
      <c r="T30">
        <f t="shared" si="10"/>
        <v>5.3656716417910451</v>
      </c>
      <c r="U30" s="82">
        <f t="shared" si="11"/>
        <v>19</v>
      </c>
    </row>
    <row r="31" spans="1:21" ht="16.5" thickBot="1">
      <c r="A31">
        <v>27</v>
      </c>
      <c r="B31" s="53"/>
      <c r="C31" s="57"/>
      <c r="D31" s="54"/>
      <c r="E31" s="9">
        <v>1</v>
      </c>
      <c r="F31" s="10">
        <v>1</v>
      </c>
      <c r="G31" s="5">
        <v>1</v>
      </c>
      <c r="H31" s="6">
        <v>1</v>
      </c>
      <c r="I31" s="7">
        <v>1</v>
      </c>
      <c r="J31" s="8">
        <v>1</v>
      </c>
      <c r="K31" s="51">
        <f t="shared" si="12"/>
        <v>10</v>
      </c>
      <c r="L31" s="51">
        <f t="shared" si="13"/>
        <v>10</v>
      </c>
      <c r="M31" s="51">
        <f t="shared" si="14"/>
        <v>10</v>
      </c>
      <c r="N31" s="52">
        <f t="shared" si="15"/>
        <v>30</v>
      </c>
      <c r="O31" s="13">
        <f t="shared" si="5"/>
        <v>1</v>
      </c>
      <c r="P31">
        <f t="shared" si="6"/>
        <v>3.9916666666666667</v>
      </c>
      <c r="Q31" s="83">
        <f t="shared" si="7"/>
        <v>1</v>
      </c>
      <c r="R31" s="4">
        <f t="shared" si="8"/>
        <v>5.3612903225806461</v>
      </c>
      <c r="S31" s="13">
        <f t="shared" si="9"/>
        <v>1</v>
      </c>
      <c r="T31">
        <f t="shared" si="10"/>
        <v>5.3656716417910451</v>
      </c>
      <c r="U31" s="82">
        <f t="shared" si="11"/>
        <v>19</v>
      </c>
    </row>
    <row r="32" spans="1:21" ht="16.5" thickBot="1">
      <c r="A32">
        <v>28</v>
      </c>
      <c r="B32" s="48"/>
      <c r="C32" s="58"/>
      <c r="D32" s="50"/>
      <c r="E32" s="9">
        <v>1</v>
      </c>
      <c r="F32" s="10">
        <v>1</v>
      </c>
      <c r="G32" s="5">
        <v>1</v>
      </c>
      <c r="H32" s="6">
        <v>1</v>
      </c>
      <c r="I32" s="7">
        <v>1</v>
      </c>
      <c r="J32" s="8">
        <v>1</v>
      </c>
      <c r="K32" s="51">
        <f t="shared" si="12"/>
        <v>10</v>
      </c>
      <c r="L32" s="51">
        <f t="shared" si="13"/>
        <v>10</v>
      </c>
      <c r="M32" s="51">
        <f t="shared" si="14"/>
        <v>10</v>
      </c>
      <c r="N32" s="52">
        <f t="shared" si="15"/>
        <v>30</v>
      </c>
      <c r="O32" s="13">
        <f t="shared" si="5"/>
        <v>1</v>
      </c>
      <c r="P32">
        <f t="shared" si="6"/>
        <v>3.9916666666666667</v>
      </c>
      <c r="Q32" s="83">
        <f t="shared" si="7"/>
        <v>1</v>
      </c>
      <c r="R32" s="4">
        <f t="shared" si="8"/>
        <v>5.3612903225806461</v>
      </c>
      <c r="S32" s="13">
        <f t="shared" si="9"/>
        <v>1</v>
      </c>
      <c r="T32">
        <f t="shared" si="10"/>
        <v>5.3656716417910451</v>
      </c>
      <c r="U32" s="82">
        <f t="shared" si="11"/>
        <v>19</v>
      </c>
    </row>
    <row r="33" spans="1:21" ht="16.5" thickBot="1">
      <c r="A33">
        <v>29</v>
      </c>
      <c r="B33" s="47"/>
      <c r="C33" s="56"/>
      <c r="D33" s="49"/>
      <c r="E33" s="9">
        <v>1</v>
      </c>
      <c r="F33" s="10">
        <v>1</v>
      </c>
      <c r="G33" s="5">
        <v>1</v>
      </c>
      <c r="H33" s="6">
        <v>1</v>
      </c>
      <c r="I33" s="7">
        <v>1</v>
      </c>
      <c r="J33" s="8">
        <v>1</v>
      </c>
      <c r="K33" s="51">
        <f t="shared" si="12"/>
        <v>10</v>
      </c>
      <c r="L33" s="51">
        <f t="shared" si="13"/>
        <v>10</v>
      </c>
      <c r="M33" s="51">
        <f t="shared" si="14"/>
        <v>10</v>
      </c>
      <c r="N33" s="52">
        <f t="shared" si="15"/>
        <v>30</v>
      </c>
      <c r="O33" s="13">
        <f t="shared" si="5"/>
        <v>1</v>
      </c>
      <c r="P33">
        <f t="shared" si="6"/>
        <v>3.9916666666666667</v>
      </c>
      <c r="Q33" s="83">
        <f t="shared" si="7"/>
        <v>1</v>
      </c>
      <c r="R33" s="4">
        <f t="shared" si="8"/>
        <v>5.3612903225806461</v>
      </c>
      <c r="S33" s="13">
        <f t="shared" si="9"/>
        <v>1</v>
      </c>
      <c r="T33">
        <f t="shared" si="10"/>
        <v>5.3656716417910451</v>
      </c>
      <c r="U33" s="82">
        <f t="shared" si="11"/>
        <v>19</v>
      </c>
    </row>
    <row r="34" spans="1:21" ht="16.5" thickBot="1">
      <c r="A34">
        <v>30</v>
      </c>
      <c r="B34" s="53"/>
      <c r="C34" s="57"/>
      <c r="D34" s="54"/>
      <c r="E34" s="9">
        <v>1</v>
      </c>
      <c r="F34" s="10">
        <v>1</v>
      </c>
      <c r="G34" s="5">
        <v>1</v>
      </c>
      <c r="H34" s="6">
        <v>1</v>
      </c>
      <c r="I34" s="7">
        <v>1</v>
      </c>
      <c r="J34" s="8">
        <v>1</v>
      </c>
      <c r="K34" s="51">
        <f t="shared" si="12"/>
        <v>10</v>
      </c>
      <c r="L34" s="51">
        <f t="shared" si="13"/>
        <v>10</v>
      </c>
      <c r="M34" s="51">
        <f t="shared" si="14"/>
        <v>10</v>
      </c>
      <c r="N34" s="52">
        <f t="shared" si="15"/>
        <v>30</v>
      </c>
      <c r="O34" s="13">
        <f t="shared" si="5"/>
        <v>1</v>
      </c>
      <c r="P34">
        <f t="shared" si="6"/>
        <v>3.9916666666666667</v>
      </c>
      <c r="Q34" s="83">
        <f t="shared" si="7"/>
        <v>1</v>
      </c>
      <c r="R34" s="4">
        <f t="shared" si="8"/>
        <v>5.3612903225806461</v>
      </c>
      <c r="S34" s="13">
        <f t="shared" si="9"/>
        <v>1</v>
      </c>
      <c r="T34">
        <f t="shared" si="10"/>
        <v>5.3656716417910451</v>
      </c>
      <c r="U34" s="82">
        <f t="shared" si="11"/>
        <v>19</v>
      </c>
    </row>
    <row r="35" spans="1:21" ht="16.5" thickBot="1">
      <c r="A35">
        <v>31</v>
      </c>
      <c r="B35" s="48"/>
      <c r="C35" s="58"/>
      <c r="D35" s="50"/>
      <c r="E35" s="9">
        <v>1</v>
      </c>
      <c r="F35" s="10">
        <v>1</v>
      </c>
      <c r="G35" s="5">
        <v>1</v>
      </c>
      <c r="H35" s="6">
        <v>1</v>
      </c>
      <c r="I35" s="7">
        <v>1</v>
      </c>
      <c r="J35" s="8">
        <v>1</v>
      </c>
      <c r="K35" s="51">
        <f t="shared" si="12"/>
        <v>10</v>
      </c>
      <c r="L35" s="51">
        <f t="shared" si="13"/>
        <v>10</v>
      </c>
      <c r="M35" s="51">
        <f t="shared" si="14"/>
        <v>10</v>
      </c>
      <c r="N35" s="52">
        <f t="shared" si="15"/>
        <v>30</v>
      </c>
      <c r="O35" s="13">
        <f t="shared" si="5"/>
        <v>1</v>
      </c>
      <c r="P35">
        <f t="shared" si="6"/>
        <v>3.9916666666666667</v>
      </c>
      <c r="Q35" s="83">
        <f t="shared" si="7"/>
        <v>1</v>
      </c>
      <c r="R35" s="4">
        <f t="shared" si="8"/>
        <v>5.3612903225806461</v>
      </c>
      <c r="S35" s="13">
        <f t="shared" si="9"/>
        <v>1</v>
      </c>
      <c r="T35">
        <f t="shared" si="10"/>
        <v>5.3656716417910451</v>
      </c>
      <c r="U35" s="82">
        <f t="shared" si="11"/>
        <v>19</v>
      </c>
    </row>
    <row r="36" spans="1:21" ht="16.5" thickBot="1">
      <c r="A36">
        <v>32</v>
      </c>
      <c r="B36" s="47"/>
      <c r="C36" s="56"/>
      <c r="D36" s="49"/>
      <c r="E36" s="9">
        <v>1</v>
      </c>
      <c r="F36" s="10">
        <v>1</v>
      </c>
      <c r="G36" s="5">
        <v>1</v>
      </c>
      <c r="H36" s="6">
        <v>1</v>
      </c>
      <c r="I36" s="7">
        <v>1</v>
      </c>
      <c r="J36" s="8">
        <v>1</v>
      </c>
      <c r="K36" s="51">
        <f t="shared" si="12"/>
        <v>10</v>
      </c>
      <c r="L36" s="51">
        <f t="shared" si="13"/>
        <v>10</v>
      </c>
      <c r="M36" s="51">
        <f t="shared" si="14"/>
        <v>10</v>
      </c>
      <c r="N36" s="52">
        <f t="shared" si="15"/>
        <v>30</v>
      </c>
      <c r="O36" s="13">
        <f t="shared" si="5"/>
        <v>1</v>
      </c>
      <c r="P36">
        <f t="shared" si="6"/>
        <v>3.9916666666666667</v>
      </c>
      <c r="Q36" s="83">
        <f t="shared" si="7"/>
        <v>1</v>
      </c>
      <c r="R36" s="4">
        <f t="shared" si="8"/>
        <v>5.3612903225806461</v>
      </c>
      <c r="S36" s="13">
        <f t="shared" si="9"/>
        <v>1</v>
      </c>
      <c r="T36">
        <f t="shared" si="10"/>
        <v>5.3656716417910451</v>
      </c>
      <c r="U36" s="82">
        <f t="shared" si="11"/>
        <v>19</v>
      </c>
    </row>
    <row r="37" spans="1:21" ht="16.5" thickBot="1">
      <c r="A37">
        <v>33</v>
      </c>
      <c r="B37" s="53"/>
      <c r="C37" s="57"/>
      <c r="D37" s="54"/>
      <c r="E37" s="9">
        <v>1</v>
      </c>
      <c r="F37" s="10">
        <v>1</v>
      </c>
      <c r="G37" s="5">
        <v>1</v>
      </c>
      <c r="H37" s="6">
        <v>1</v>
      </c>
      <c r="I37" s="7">
        <v>1</v>
      </c>
      <c r="J37" s="8">
        <v>1</v>
      </c>
      <c r="K37" s="51">
        <f t="shared" si="12"/>
        <v>10</v>
      </c>
      <c r="L37" s="51">
        <f t="shared" si="13"/>
        <v>10</v>
      </c>
      <c r="M37" s="51">
        <f t="shared" si="14"/>
        <v>10</v>
      </c>
      <c r="N37" s="52">
        <f t="shared" si="15"/>
        <v>30</v>
      </c>
      <c r="O37" s="13">
        <f t="shared" si="5"/>
        <v>1</v>
      </c>
      <c r="P37">
        <f t="shared" si="6"/>
        <v>3.9916666666666667</v>
      </c>
      <c r="Q37" s="83">
        <f t="shared" si="7"/>
        <v>1</v>
      </c>
      <c r="R37" s="4">
        <f t="shared" si="8"/>
        <v>5.3612903225806461</v>
      </c>
      <c r="S37" s="13">
        <f t="shared" si="9"/>
        <v>1</v>
      </c>
      <c r="T37">
        <f t="shared" si="10"/>
        <v>5.3656716417910451</v>
      </c>
      <c r="U37" s="82">
        <f t="shared" si="11"/>
        <v>19</v>
      </c>
    </row>
    <row r="38" spans="1:21" ht="16.5" thickBot="1">
      <c r="A38">
        <v>34</v>
      </c>
      <c r="B38" s="48"/>
      <c r="C38" s="58"/>
      <c r="D38" s="50"/>
      <c r="E38" s="9">
        <v>1</v>
      </c>
      <c r="F38" s="10">
        <v>1</v>
      </c>
      <c r="G38" s="5">
        <v>1</v>
      </c>
      <c r="H38" s="6">
        <v>1</v>
      </c>
      <c r="I38" s="7">
        <v>1</v>
      </c>
      <c r="J38" s="8">
        <v>1</v>
      </c>
      <c r="K38" s="51">
        <f t="shared" si="12"/>
        <v>10</v>
      </c>
      <c r="L38" s="51">
        <f t="shared" si="13"/>
        <v>10</v>
      </c>
      <c r="M38" s="51">
        <f t="shared" si="14"/>
        <v>10</v>
      </c>
      <c r="N38" s="52">
        <f t="shared" si="15"/>
        <v>30</v>
      </c>
      <c r="O38" s="13">
        <f t="shared" si="5"/>
        <v>1</v>
      </c>
      <c r="P38">
        <f t="shared" si="6"/>
        <v>3.9916666666666667</v>
      </c>
      <c r="Q38" s="83">
        <f t="shared" si="7"/>
        <v>1</v>
      </c>
      <c r="R38" s="4">
        <f t="shared" si="8"/>
        <v>5.3612903225806461</v>
      </c>
      <c r="S38" s="13">
        <f t="shared" si="9"/>
        <v>1</v>
      </c>
      <c r="T38">
        <f t="shared" si="10"/>
        <v>5.3656716417910451</v>
      </c>
      <c r="U38" s="82">
        <f t="shared" si="11"/>
        <v>19</v>
      </c>
    </row>
    <row r="39" spans="1:21" ht="16.5" thickBot="1">
      <c r="A39">
        <v>35</v>
      </c>
      <c r="B39" s="47"/>
      <c r="C39" s="56"/>
      <c r="D39" s="49"/>
      <c r="E39" s="9">
        <v>1</v>
      </c>
      <c r="F39" s="10">
        <v>1</v>
      </c>
      <c r="G39" s="5">
        <v>1</v>
      </c>
      <c r="H39" s="6">
        <v>1</v>
      </c>
      <c r="I39" s="7">
        <v>1</v>
      </c>
      <c r="J39" s="8">
        <v>1</v>
      </c>
      <c r="K39" s="51">
        <f t="shared" si="12"/>
        <v>10</v>
      </c>
      <c r="L39" s="51">
        <f t="shared" si="13"/>
        <v>10</v>
      </c>
      <c r="M39" s="51">
        <f t="shared" si="14"/>
        <v>10</v>
      </c>
      <c r="N39" s="52">
        <f t="shared" si="15"/>
        <v>30</v>
      </c>
      <c r="O39" s="13">
        <f t="shared" si="5"/>
        <v>1</v>
      </c>
      <c r="P39">
        <f t="shared" si="6"/>
        <v>3.9916666666666667</v>
      </c>
      <c r="Q39" s="83">
        <f t="shared" si="7"/>
        <v>1</v>
      </c>
      <c r="R39" s="4">
        <f t="shared" si="8"/>
        <v>5.3612903225806461</v>
      </c>
      <c r="S39" s="13">
        <f t="shared" si="9"/>
        <v>1</v>
      </c>
      <c r="T39">
        <f t="shared" si="10"/>
        <v>5.3656716417910451</v>
      </c>
      <c r="U39" s="82">
        <f t="shared" si="11"/>
        <v>19</v>
      </c>
    </row>
    <row r="40" spans="1:21" ht="16.5" thickBot="1">
      <c r="A40">
        <v>36</v>
      </c>
      <c r="B40" s="53"/>
      <c r="C40" s="57"/>
      <c r="D40" s="54"/>
      <c r="E40" s="9">
        <v>1</v>
      </c>
      <c r="F40" s="10">
        <v>1</v>
      </c>
      <c r="G40" s="5">
        <v>1</v>
      </c>
      <c r="H40" s="6">
        <v>1</v>
      </c>
      <c r="I40" s="7">
        <v>1</v>
      </c>
      <c r="J40" s="8">
        <v>1</v>
      </c>
      <c r="K40" s="51">
        <f t="shared" si="12"/>
        <v>10</v>
      </c>
      <c r="L40" s="51">
        <f t="shared" si="13"/>
        <v>10</v>
      </c>
      <c r="M40" s="51">
        <f t="shared" si="14"/>
        <v>10</v>
      </c>
      <c r="N40" s="52">
        <f t="shared" si="15"/>
        <v>30</v>
      </c>
      <c r="O40" s="13">
        <f t="shared" si="5"/>
        <v>1</v>
      </c>
      <c r="P40">
        <f t="shared" si="6"/>
        <v>3.9916666666666667</v>
      </c>
      <c r="Q40" s="83">
        <f t="shared" si="7"/>
        <v>1</v>
      </c>
      <c r="R40" s="4">
        <f t="shared" si="8"/>
        <v>5.3612903225806461</v>
      </c>
      <c r="S40" s="13">
        <f t="shared" si="9"/>
        <v>1</v>
      </c>
      <c r="T40">
        <f t="shared" si="10"/>
        <v>5.3656716417910451</v>
      </c>
      <c r="U40" s="82">
        <f t="shared" si="11"/>
        <v>19</v>
      </c>
    </row>
    <row r="41" spans="1:21" ht="16.5" thickBot="1">
      <c r="A41">
        <v>37</v>
      </c>
      <c r="B41" s="48"/>
      <c r="C41" s="58"/>
      <c r="D41" s="50"/>
      <c r="E41" s="9">
        <v>1</v>
      </c>
      <c r="F41" s="10">
        <v>1</v>
      </c>
      <c r="G41" s="5">
        <v>1</v>
      </c>
      <c r="H41" s="6">
        <v>1</v>
      </c>
      <c r="I41" s="7">
        <v>1</v>
      </c>
      <c r="J41" s="8">
        <v>1</v>
      </c>
      <c r="K41" s="51">
        <f t="shared" si="12"/>
        <v>10</v>
      </c>
      <c r="L41" s="51">
        <f t="shared" si="13"/>
        <v>10</v>
      </c>
      <c r="M41" s="51">
        <f t="shared" si="14"/>
        <v>10</v>
      </c>
      <c r="N41" s="52">
        <f t="shared" si="15"/>
        <v>30</v>
      </c>
      <c r="O41" s="13">
        <f t="shared" si="5"/>
        <v>1</v>
      </c>
      <c r="P41">
        <f t="shared" si="6"/>
        <v>3.9916666666666667</v>
      </c>
      <c r="Q41" s="83">
        <f t="shared" si="7"/>
        <v>1</v>
      </c>
      <c r="R41" s="4">
        <f t="shared" si="8"/>
        <v>5.3612903225806461</v>
      </c>
      <c r="S41" s="13">
        <f t="shared" si="9"/>
        <v>1</v>
      </c>
      <c r="T41">
        <f t="shared" si="10"/>
        <v>5.3656716417910451</v>
      </c>
      <c r="U41" s="82">
        <f t="shared" si="11"/>
        <v>19</v>
      </c>
    </row>
    <row r="42" spans="1:21" ht="16.5" thickBot="1">
      <c r="A42">
        <v>38</v>
      </c>
      <c r="B42" s="47"/>
      <c r="C42" s="56"/>
      <c r="D42" s="49"/>
      <c r="E42" s="9">
        <v>1</v>
      </c>
      <c r="F42" s="10">
        <v>1</v>
      </c>
      <c r="G42" s="5">
        <v>1</v>
      </c>
      <c r="H42" s="6">
        <v>1</v>
      </c>
      <c r="I42" s="7">
        <v>1</v>
      </c>
      <c r="J42" s="8">
        <v>1</v>
      </c>
      <c r="K42" s="51">
        <f t="shared" si="12"/>
        <v>10</v>
      </c>
      <c r="L42" s="51">
        <f t="shared" si="13"/>
        <v>10</v>
      </c>
      <c r="M42" s="51">
        <f t="shared" si="14"/>
        <v>10</v>
      </c>
      <c r="N42" s="52">
        <f t="shared" si="15"/>
        <v>30</v>
      </c>
      <c r="O42" s="13">
        <f t="shared" si="5"/>
        <v>1</v>
      </c>
      <c r="P42">
        <f t="shared" si="6"/>
        <v>3.9916666666666667</v>
      </c>
      <c r="Q42" s="83">
        <f t="shared" si="7"/>
        <v>1</v>
      </c>
      <c r="R42" s="4">
        <f t="shared" si="8"/>
        <v>5.3612903225806461</v>
      </c>
      <c r="S42" s="13">
        <f t="shared" si="9"/>
        <v>1</v>
      </c>
      <c r="T42">
        <f t="shared" si="10"/>
        <v>5.3656716417910451</v>
      </c>
      <c r="U42" s="82">
        <f t="shared" si="11"/>
        <v>19</v>
      </c>
    </row>
    <row r="43" spans="1:21" ht="16.5" thickBot="1">
      <c r="A43">
        <v>39</v>
      </c>
      <c r="B43" s="53"/>
      <c r="C43" s="57"/>
      <c r="D43" s="54"/>
      <c r="E43" s="9">
        <v>1</v>
      </c>
      <c r="F43" s="10">
        <v>1</v>
      </c>
      <c r="G43" s="5">
        <v>1</v>
      </c>
      <c r="H43" s="6">
        <v>1</v>
      </c>
      <c r="I43" s="7">
        <v>1</v>
      </c>
      <c r="J43" s="8">
        <v>1</v>
      </c>
      <c r="K43" s="51">
        <f t="shared" si="12"/>
        <v>10</v>
      </c>
      <c r="L43" s="51">
        <f t="shared" si="13"/>
        <v>10</v>
      </c>
      <c r="M43" s="51">
        <f t="shared" si="14"/>
        <v>10</v>
      </c>
      <c r="N43" s="52">
        <f t="shared" si="15"/>
        <v>30</v>
      </c>
      <c r="O43" s="13">
        <f t="shared" si="5"/>
        <v>1</v>
      </c>
      <c r="P43">
        <f t="shared" si="6"/>
        <v>3.9916666666666667</v>
      </c>
      <c r="Q43" s="83">
        <f t="shared" si="7"/>
        <v>1</v>
      </c>
      <c r="R43" s="4">
        <f t="shared" si="8"/>
        <v>5.3612903225806461</v>
      </c>
      <c r="S43" s="13">
        <f t="shared" si="9"/>
        <v>1</v>
      </c>
      <c r="T43">
        <f t="shared" si="10"/>
        <v>5.3656716417910451</v>
      </c>
      <c r="U43" s="82">
        <f t="shared" si="11"/>
        <v>19</v>
      </c>
    </row>
    <row r="44" spans="1:21" ht="16.5" thickBot="1">
      <c r="A44">
        <v>40</v>
      </c>
      <c r="B44" s="48"/>
      <c r="C44" s="58"/>
      <c r="D44" s="50"/>
      <c r="E44" s="9">
        <v>1</v>
      </c>
      <c r="F44" s="10">
        <v>1</v>
      </c>
      <c r="G44" s="5">
        <v>1</v>
      </c>
      <c r="H44" s="6">
        <v>1</v>
      </c>
      <c r="I44" s="7">
        <v>1</v>
      </c>
      <c r="J44" s="8">
        <v>1</v>
      </c>
      <c r="K44" s="51">
        <f t="shared" si="12"/>
        <v>10</v>
      </c>
      <c r="L44" s="51">
        <f t="shared" si="13"/>
        <v>10</v>
      </c>
      <c r="M44" s="51">
        <f t="shared" si="14"/>
        <v>10</v>
      </c>
      <c r="N44" s="52">
        <f t="shared" si="15"/>
        <v>30</v>
      </c>
      <c r="O44" s="13">
        <f t="shared" si="5"/>
        <v>1</v>
      </c>
      <c r="P44">
        <f t="shared" si="6"/>
        <v>3.9916666666666667</v>
      </c>
      <c r="Q44" s="83">
        <f t="shared" si="7"/>
        <v>1</v>
      </c>
      <c r="R44" s="4">
        <f t="shared" si="8"/>
        <v>5.3612903225806461</v>
      </c>
      <c r="S44" s="13">
        <f t="shared" si="9"/>
        <v>1</v>
      </c>
      <c r="T44">
        <f t="shared" si="10"/>
        <v>5.3656716417910451</v>
      </c>
      <c r="U44" s="82">
        <f t="shared" si="11"/>
        <v>19</v>
      </c>
    </row>
    <row r="45" spans="1:21" ht="16.5" thickBot="1">
      <c r="A45">
        <v>41</v>
      </c>
      <c r="B45" s="47"/>
      <c r="C45" s="56"/>
      <c r="D45" s="49"/>
      <c r="E45" s="9">
        <v>1</v>
      </c>
      <c r="F45" s="10">
        <v>1</v>
      </c>
      <c r="G45" s="5">
        <v>1</v>
      </c>
      <c r="H45" s="6">
        <v>1</v>
      </c>
      <c r="I45" s="7">
        <v>1</v>
      </c>
      <c r="J45" s="8">
        <v>1</v>
      </c>
      <c r="K45" s="51">
        <f t="shared" si="12"/>
        <v>10</v>
      </c>
      <c r="L45" s="51">
        <f t="shared" si="13"/>
        <v>10</v>
      </c>
      <c r="M45" s="51">
        <f t="shared" si="14"/>
        <v>10</v>
      </c>
      <c r="N45" s="52">
        <f t="shared" si="15"/>
        <v>30</v>
      </c>
      <c r="O45" s="13">
        <f t="shared" si="5"/>
        <v>1</v>
      </c>
      <c r="P45">
        <f t="shared" si="6"/>
        <v>3.9916666666666667</v>
      </c>
      <c r="Q45" s="83">
        <f t="shared" si="7"/>
        <v>1</v>
      </c>
      <c r="R45" s="4">
        <f t="shared" si="8"/>
        <v>5.3612903225806461</v>
      </c>
      <c r="S45" s="13">
        <f t="shared" si="9"/>
        <v>1</v>
      </c>
      <c r="T45">
        <f t="shared" si="10"/>
        <v>5.3656716417910451</v>
      </c>
      <c r="U45" s="82">
        <f t="shared" si="11"/>
        <v>19</v>
      </c>
    </row>
    <row r="46" spans="1:21" ht="16.5" thickBot="1">
      <c r="A46">
        <v>42</v>
      </c>
      <c r="B46" s="72"/>
      <c r="C46" s="73"/>
      <c r="D46" s="74"/>
      <c r="E46" s="9">
        <v>1</v>
      </c>
      <c r="F46" s="10">
        <v>1</v>
      </c>
      <c r="G46" s="5">
        <v>1</v>
      </c>
      <c r="H46" s="6">
        <v>1</v>
      </c>
      <c r="I46" s="7">
        <v>1</v>
      </c>
      <c r="J46" s="8">
        <v>1</v>
      </c>
      <c r="K46" s="51">
        <f t="shared" si="12"/>
        <v>10</v>
      </c>
      <c r="L46" s="51">
        <f t="shared" si="13"/>
        <v>10</v>
      </c>
      <c r="M46" s="51">
        <f t="shared" si="14"/>
        <v>10</v>
      </c>
      <c r="N46" s="52">
        <f t="shared" si="15"/>
        <v>30</v>
      </c>
      <c r="O46" s="13">
        <f t="shared" si="5"/>
        <v>1</v>
      </c>
      <c r="P46">
        <f t="shared" si="6"/>
        <v>3.9916666666666667</v>
      </c>
      <c r="Q46" s="83">
        <f t="shared" si="7"/>
        <v>1</v>
      </c>
      <c r="R46" s="4">
        <f t="shared" si="8"/>
        <v>5.3612903225806461</v>
      </c>
      <c r="S46" s="13">
        <f t="shared" si="9"/>
        <v>1</v>
      </c>
      <c r="T46">
        <f t="shared" si="10"/>
        <v>5.3656716417910451</v>
      </c>
      <c r="U46" s="82">
        <f t="shared" si="11"/>
        <v>19</v>
      </c>
    </row>
    <row r="47" spans="1:21" ht="16.5" thickBot="1">
      <c r="A47">
        <v>43</v>
      </c>
      <c r="B47" s="75"/>
      <c r="C47" s="76"/>
      <c r="D47" s="77"/>
      <c r="E47" s="9">
        <v>1</v>
      </c>
      <c r="F47" s="10">
        <v>1</v>
      </c>
      <c r="G47" s="5">
        <v>1</v>
      </c>
      <c r="H47" s="6">
        <v>1</v>
      </c>
      <c r="I47" s="7">
        <v>1</v>
      </c>
      <c r="J47" s="8">
        <v>1</v>
      </c>
      <c r="K47" s="51">
        <f t="shared" si="12"/>
        <v>10</v>
      </c>
      <c r="L47" s="51">
        <f t="shared" si="13"/>
        <v>10</v>
      </c>
      <c r="M47" s="51">
        <f t="shared" si="14"/>
        <v>10</v>
      </c>
      <c r="N47" s="52">
        <f t="shared" si="15"/>
        <v>30</v>
      </c>
      <c r="O47" s="13">
        <f t="shared" si="5"/>
        <v>1</v>
      </c>
      <c r="P47">
        <f t="shared" si="6"/>
        <v>3.9916666666666667</v>
      </c>
      <c r="Q47" s="83">
        <f t="shared" si="7"/>
        <v>1</v>
      </c>
      <c r="R47" s="4">
        <f t="shared" si="8"/>
        <v>5.3612903225806461</v>
      </c>
      <c r="S47" s="13">
        <f t="shared" si="9"/>
        <v>1</v>
      </c>
      <c r="T47">
        <f t="shared" si="10"/>
        <v>5.3656716417910451</v>
      </c>
      <c r="U47" s="82">
        <f t="shared" si="11"/>
        <v>19</v>
      </c>
    </row>
    <row r="48" spans="1:21" ht="16.5" thickBot="1">
      <c r="A48">
        <v>44</v>
      </c>
      <c r="B48" s="53"/>
      <c r="C48" s="57"/>
      <c r="D48" s="54"/>
      <c r="E48" s="9">
        <v>1</v>
      </c>
      <c r="F48" s="10">
        <v>1</v>
      </c>
      <c r="G48" s="5">
        <v>1</v>
      </c>
      <c r="H48" s="6">
        <v>1</v>
      </c>
      <c r="I48" s="7">
        <v>1</v>
      </c>
      <c r="J48" s="8">
        <v>1</v>
      </c>
      <c r="K48" s="51">
        <f t="shared" si="12"/>
        <v>10</v>
      </c>
      <c r="L48" s="51">
        <f t="shared" si="13"/>
        <v>10</v>
      </c>
      <c r="M48" s="51">
        <f t="shared" si="14"/>
        <v>10</v>
      </c>
      <c r="N48" s="52">
        <f t="shared" si="15"/>
        <v>30</v>
      </c>
      <c r="O48" s="13">
        <f t="shared" si="5"/>
        <v>1</v>
      </c>
      <c r="P48">
        <f t="shared" si="6"/>
        <v>3.9916666666666667</v>
      </c>
      <c r="Q48" s="83">
        <f t="shared" si="7"/>
        <v>1</v>
      </c>
      <c r="R48" s="4">
        <f t="shared" si="8"/>
        <v>5.3612903225806461</v>
      </c>
      <c r="S48" s="13">
        <f t="shared" si="9"/>
        <v>1</v>
      </c>
      <c r="T48">
        <f t="shared" si="10"/>
        <v>5.3656716417910451</v>
      </c>
      <c r="U48" s="82">
        <f t="shared" si="11"/>
        <v>19</v>
      </c>
    </row>
    <row r="49" spans="1:21" ht="16.5" thickBot="1">
      <c r="A49">
        <v>45</v>
      </c>
      <c r="B49" s="72"/>
      <c r="C49" s="73"/>
      <c r="D49" s="74"/>
      <c r="E49" s="9">
        <v>1</v>
      </c>
      <c r="F49" s="10">
        <v>1</v>
      </c>
      <c r="G49" s="5">
        <v>1</v>
      </c>
      <c r="H49" s="6">
        <v>1</v>
      </c>
      <c r="I49" s="7">
        <v>1</v>
      </c>
      <c r="J49" s="8">
        <v>1</v>
      </c>
      <c r="K49" s="51">
        <f t="shared" si="12"/>
        <v>10</v>
      </c>
      <c r="L49" s="51">
        <f t="shared" si="13"/>
        <v>10</v>
      </c>
      <c r="M49" s="51">
        <f t="shared" si="14"/>
        <v>10</v>
      </c>
      <c r="N49" s="52">
        <f t="shared" si="15"/>
        <v>30</v>
      </c>
      <c r="O49" s="13">
        <f t="shared" si="5"/>
        <v>1</v>
      </c>
      <c r="P49">
        <f t="shared" si="6"/>
        <v>3.9916666666666667</v>
      </c>
      <c r="Q49" s="83">
        <f t="shared" si="7"/>
        <v>1</v>
      </c>
      <c r="R49" s="4">
        <f t="shared" si="8"/>
        <v>5.3612903225806461</v>
      </c>
      <c r="S49" s="13">
        <f t="shared" si="9"/>
        <v>1</v>
      </c>
      <c r="T49">
        <f t="shared" si="10"/>
        <v>5.3656716417910451</v>
      </c>
      <c r="U49" s="82">
        <f t="shared" si="11"/>
        <v>19</v>
      </c>
    </row>
    <row r="50" spans="1:21" ht="16.5" thickBot="1">
      <c r="A50">
        <v>46</v>
      </c>
      <c r="B50" s="75"/>
      <c r="C50" s="76"/>
      <c r="D50" s="77"/>
      <c r="E50" s="9">
        <v>1</v>
      </c>
      <c r="F50" s="10">
        <v>1</v>
      </c>
      <c r="G50" s="5">
        <v>1</v>
      </c>
      <c r="H50" s="6">
        <v>1</v>
      </c>
      <c r="I50" s="7">
        <v>1</v>
      </c>
      <c r="J50" s="8">
        <v>1</v>
      </c>
      <c r="K50" s="51">
        <f t="shared" si="12"/>
        <v>10</v>
      </c>
      <c r="L50" s="51">
        <f t="shared" si="13"/>
        <v>10</v>
      </c>
      <c r="M50" s="51">
        <f t="shared" si="14"/>
        <v>10</v>
      </c>
      <c r="N50" s="52">
        <f t="shared" si="15"/>
        <v>30</v>
      </c>
      <c r="O50" s="13">
        <f t="shared" si="5"/>
        <v>1</v>
      </c>
      <c r="P50">
        <f t="shared" si="6"/>
        <v>3.9916666666666667</v>
      </c>
      <c r="Q50" s="83">
        <f t="shared" si="7"/>
        <v>1</v>
      </c>
      <c r="R50" s="4">
        <f t="shared" si="8"/>
        <v>5.3612903225806461</v>
      </c>
      <c r="S50" s="13">
        <f t="shared" si="9"/>
        <v>1</v>
      </c>
      <c r="T50">
        <f t="shared" si="10"/>
        <v>5.3656716417910451</v>
      </c>
      <c r="U50" s="82">
        <f t="shared" si="11"/>
        <v>19</v>
      </c>
    </row>
    <row r="51" spans="1:21" ht="16.5" thickBot="1">
      <c r="A51">
        <v>47</v>
      </c>
      <c r="B51" s="53"/>
      <c r="C51" s="57"/>
      <c r="D51" s="54"/>
      <c r="E51" s="9">
        <v>1</v>
      </c>
      <c r="F51" s="10">
        <v>1</v>
      </c>
      <c r="G51" s="5">
        <v>1</v>
      </c>
      <c r="H51" s="6">
        <v>1</v>
      </c>
      <c r="I51" s="7">
        <v>1</v>
      </c>
      <c r="J51" s="8">
        <v>1</v>
      </c>
      <c r="K51" s="51">
        <f t="shared" si="12"/>
        <v>10</v>
      </c>
      <c r="L51" s="51">
        <f t="shared" si="13"/>
        <v>10</v>
      </c>
      <c r="M51" s="51">
        <f t="shared" si="14"/>
        <v>10</v>
      </c>
      <c r="N51" s="52">
        <f t="shared" si="15"/>
        <v>30</v>
      </c>
      <c r="O51" s="13">
        <f t="shared" si="5"/>
        <v>1</v>
      </c>
      <c r="P51">
        <f t="shared" si="6"/>
        <v>3.9916666666666667</v>
      </c>
      <c r="Q51" s="83">
        <f t="shared" si="7"/>
        <v>1</v>
      </c>
      <c r="R51" s="4">
        <f t="shared" si="8"/>
        <v>5.3612903225806461</v>
      </c>
      <c r="S51" s="13">
        <f t="shared" si="9"/>
        <v>1</v>
      </c>
      <c r="T51">
        <f t="shared" si="10"/>
        <v>5.3656716417910451</v>
      </c>
      <c r="U51" s="82">
        <f t="shared" si="11"/>
        <v>19</v>
      </c>
    </row>
    <row r="52" spans="1:21" ht="16.5" thickBot="1">
      <c r="A52">
        <v>48</v>
      </c>
      <c r="B52" s="72"/>
      <c r="C52" s="73"/>
      <c r="D52" s="74"/>
      <c r="E52" s="9">
        <v>1</v>
      </c>
      <c r="F52" s="10">
        <v>1</v>
      </c>
      <c r="G52" s="5">
        <v>1</v>
      </c>
      <c r="H52" s="6">
        <v>1</v>
      </c>
      <c r="I52" s="7">
        <v>1</v>
      </c>
      <c r="J52" s="8">
        <v>1</v>
      </c>
      <c r="K52" s="51">
        <f t="shared" si="12"/>
        <v>10</v>
      </c>
      <c r="L52" s="51">
        <f t="shared" si="13"/>
        <v>10</v>
      </c>
      <c r="M52" s="51">
        <f t="shared" si="14"/>
        <v>10</v>
      </c>
      <c r="N52" s="52">
        <f t="shared" si="15"/>
        <v>30</v>
      </c>
      <c r="O52" s="13">
        <f t="shared" si="5"/>
        <v>1</v>
      </c>
      <c r="P52">
        <f t="shared" si="6"/>
        <v>3.9916666666666667</v>
      </c>
      <c r="Q52" s="83">
        <f t="shared" si="7"/>
        <v>1</v>
      </c>
      <c r="R52" s="4">
        <f t="shared" si="8"/>
        <v>5.3612903225806461</v>
      </c>
      <c r="S52" s="13">
        <f t="shared" si="9"/>
        <v>1</v>
      </c>
      <c r="T52">
        <f t="shared" si="10"/>
        <v>5.3656716417910451</v>
      </c>
      <c r="U52" s="82">
        <f t="shared" si="11"/>
        <v>19</v>
      </c>
    </row>
    <row r="53" spans="1:21" ht="16.5" thickBot="1">
      <c r="A53">
        <v>49</v>
      </c>
      <c r="B53" s="75"/>
      <c r="C53" s="76"/>
      <c r="D53" s="77"/>
      <c r="E53" s="9">
        <v>1</v>
      </c>
      <c r="F53" s="10">
        <v>1</v>
      </c>
      <c r="G53" s="5">
        <v>1</v>
      </c>
      <c r="H53" s="6">
        <v>1</v>
      </c>
      <c r="I53" s="7">
        <v>1</v>
      </c>
      <c r="J53" s="8">
        <v>1</v>
      </c>
      <c r="K53" s="51">
        <f t="shared" si="12"/>
        <v>10</v>
      </c>
      <c r="L53" s="51">
        <f t="shared" si="13"/>
        <v>10</v>
      </c>
      <c r="M53" s="51">
        <f t="shared" si="14"/>
        <v>10</v>
      </c>
      <c r="N53" s="52">
        <f t="shared" si="15"/>
        <v>30</v>
      </c>
      <c r="O53" s="13">
        <f t="shared" si="5"/>
        <v>1</v>
      </c>
      <c r="P53">
        <f t="shared" si="6"/>
        <v>3.9916666666666667</v>
      </c>
      <c r="Q53" s="83">
        <f t="shared" si="7"/>
        <v>1</v>
      </c>
      <c r="R53" s="4">
        <f t="shared" si="8"/>
        <v>5.3612903225806461</v>
      </c>
      <c r="S53" s="13">
        <f t="shared" si="9"/>
        <v>1</v>
      </c>
      <c r="T53">
        <f t="shared" si="10"/>
        <v>5.3656716417910451</v>
      </c>
      <c r="U53" s="82">
        <f t="shared" si="11"/>
        <v>19</v>
      </c>
    </row>
    <row r="54" spans="1:21" ht="16.5" thickBot="1">
      <c r="A54">
        <v>50</v>
      </c>
      <c r="B54" s="53"/>
      <c r="C54" s="57"/>
      <c r="D54" s="54"/>
      <c r="E54" s="9">
        <v>1</v>
      </c>
      <c r="F54" s="10">
        <v>1</v>
      </c>
      <c r="G54" s="5">
        <v>1</v>
      </c>
      <c r="H54" s="6">
        <v>1</v>
      </c>
      <c r="I54" s="7">
        <v>1</v>
      </c>
      <c r="J54" s="8">
        <v>1</v>
      </c>
      <c r="K54" s="51">
        <f t="shared" si="12"/>
        <v>10</v>
      </c>
      <c r="L54" s="51">
        <f t="shared" si="13"/>
        <v>10</v>
      </c>
      <c r="M54" s="51">
        <f t="shared" si="14"/>
        <v>10</v>
      </c>
      <c r="N54" s="52">
        <f t="shared" si="15"/>
        <v>30</v>
      </c>
      <c r="O54" s="13">
        <f t="shared" si="5"/>
        <v>1</v>
      </c>
      <c r="P54">
        <f t="shared" si="6"/>
        <v>3.9916666666666667</v>
      </c>
      <c r="Q54" s="83">
        <f t="shared" si="7"/>
        <v>1</v>
      </c>
      <c r="R54" s="4">
        <f t="shared" si="8"/>
        <v>5.3612903225806461</v>
      </c>
      <c r="S54" s="13">
        <f t="shared" si="9"/>
        <v>1</v>
      </c>
      <c r="T54">
        <f t="shared" si="10"/>
        <v>5.3656716417910451</v>
      </c>
      <c r="U54" s="82">
        <f t="shared" si="11"/>
        <v>19</v>
      </c>
    </row>
    <row r="55" spans="1:21" ht="16.5" thickBot="1">
      <c r="A55">
        <v>51</v>
      </c>
      <c r="B55" s="72"/>
      <c r="C55" s="73"/>
      <c r="D55" s="74"/>
      <c r="E55" s="9">
        <v>1</v>
      </c>
      <c r="F55" s="10">
        <v>1</v>
      </c>
      <c r="G55" s="5">
        <v>1</v>
      </c>
      <c r="H55" s="6">
        <v>1</v>
      </c>
      <c r="I55" s="7">
        <v>1</v>
      </c>
      <c r="J55" s="8">
        <v>1</v>
      </c>
      <c r="K55" s="51">
        <f t="shared" si="12"/>
        <v>10</v>
      </c>
      <c r="L55" s="51">
        <f t="shared" si="13"/>
        <v>10</v>
      </c>
      <c r="M55" s="51">
        <f t="shared" si="14"/>
        <v>10</v>
      </c>
      <c r="N55" s="52">
        <f t="shared" si="15"/>
        <v>30</v>
      </c>
      <c r="O55" s="13">
        <f t="shared" si="5"/>
        <v>1</v>
      </c>
      <c r="P55">
        <f t="shared" si="6"/>
        <v>3.9916666666666667</v>
      </c>
      <c r="Q55" s="83">
        <f t="shared" si="7"/>
        <v>1</v>
      </c>
      <c r="R55" s="4">
        <f t="shared" si="8"/>
        <v>5.3612903225806461</v>
      </c>
      <c r="S55" s="13">
        <f t="shared" si="9"/>
        <v>1</v>
      </c>
      <c r="T55">
        <f t="shared" si="10"/>
        <v>5.3656716417910451</v>
      </c>
      <c r="U55" s="82">
        <f t="shared" si="11"/>
        <v>19</v>
      </c>
    </row>
    <row r="56" spans="1:21" ht="16.5" thickBot="1">
      <c r="A56">
        <v>52</v>
      </c>
      <c r="B56" s="75"/>
      <c r="C56" s="76"/>
      <c r="D56" s="77"/>
      <c r="E56" s="9">
        <v>1</v>
      </c>
      <c r="F56" s="10">
        <v>1</v>
      </c>
      <c r="G56" s="5">
        <v>1</v>
      </c>
      <c r="H56" s="6">
        <v>1</v>
      </c>
      <c r="I56" s="7">
        <v>1</v>
      </c>
      <c r="J56" s="8">
        <v>1</v>
      </c>
      <c r="K56" s="51">
        <f t="shared" si="12"/>
        <v>10</v>
      </c>
      <c r="L56" s="51">
        <f t="shared" si="13"/>
        <v>10</v>
      </c>
      <c r="M56" s="51">
        <f t="shared" si="14"/>
        <v>10</v>
      </c>
      <c r="N56" s="52">
        <f t="shared" si="15"/>
        <v>30</v>
      </c>
      <c r="O56" s="13">
        <f t="shared" si="5"/>
        <v>1</v>
      </c>
      <c r="P56">
        <f t="shared" si="6"/>
        <v>3.9916666666666667</v>
      </c>
      <c r="Q56" s="83">
        <f t="shared" si="7"/>
        <v>1</v>
      </c>
      <c r="R56" s="4">
        <f t="shared" si="8"/>
        <v>5.3612903225806461</v>
      </c>
      <c r="S56" s="13">
        <f t="shared" si="9"/>
        <v>1</v>
      </c>
      <c r="T56">
        <f t="shared" si="10"/>
        <v>5.3656716417910451</v>
      </c>
      <c r="U56" s="82">
        <f t="shared" si="11"/>
        <v>19</v>
      </c>
    </row>
    <row r="57" spans="1:21" ht="16.5" thickBot="1">
      <c r="A57">
        <v>53</v>
      </c>
      <c r="B57" s="53"/>
      <c r="C57" s="57"/>
      <c r="D57" s="54"/>
      <c r="E57" s="9">
        <v>1</v>
      </c>
      <c r="F57" s="10">
        <v>1</v>
      </c>
      <c r="G57" s="5">
        <v>1</v>
      </c>
      <c r="H57" s="6">
        <v>1</v>
      </c>
      <c r="I57" s="7">
        <v>1</v>
      </c>
      <c r="J57" s="8">
        <v>1</v>
      </c>
      <c r="K57" s="51">
        <f t="shared" si="12"/>
        <v>10</v>
      </c>
      <c r="L57" s="51">
        <f t="shared" si="13"/>
        <v>10</v>
      </c>
      <c r="M57" s="51">
        <f t="shared" si="14"/>
        <v>10</v>
      </c>
      <c r="N57" s="52">
        <f t="shared" si="15"/>
        <v>30</v>
      </c>
      <c r="O57" s="13">
        <f t="shared" si="5"/>
        <v>1</v>
      </c>
      <c r="P57">
        <f t="shared" si="6"/>
        <v>3.9916666666666667</v>
      </c>
      <c r="Q57" s="83">
        <f t="shared" si="7"/>
        <v>1</v>
      </c>
      <c r="R57" s="4">
        <f t="shared" si="8"/>
        <v>5.3612903225806461</v>
      </c>
      <c r="S57" s="13">
        <f t="shared" si="9"/>
        <v>1</v>
      </c>
      <c r="T57">
        <f t="shared" si="10"/>
        <v>5.3656716417910451</v>
      </c>
      <c r="U57" s="82">
        <f t="shared" si="11"/>
        <v>19</v>
      </c>
    </row>
    <row r="58" spans="1:21" ht="16.5" thickBot="1">
      <c r="A58">
        <v>54</v>
      </c>
      <c r="B58" s="72"/>
      <c r="C58" s="73"/>
      <c r="D58" s="74"/>
      <c r="E58" s="9">
        <v>1</v>
      </c>
      <c r="F58" s="10">
        <v>1</v>
      </c>
      <c r="G58" s="5">
        <v>1</v>
      </c>
      <c r="H58" s="6">
        <v>1</v>
      </c>
      <c r="I58" s="7">
        <v>1</v>
      </c>
      <c r="J58" s="8">
        <v>1</v>
      </c>
      <c r="K58" s="51">
        <f t="shared" si="12"/>
        <v>10</v>
      </c>
      <c r="L58" s="51">
        <f t="shared" si="13"/>
        <v>10</v>
      </c>
      <c r="M58" s="51">
        <f t="shared" si="14"/>
        <v>10</v>
      </c>
      <c r="N58" s="52">
        <f t="shared" si="15"/>
        <v>30</v>
      </c>
      <c r="O58" s="13">
        <f t="shared" si="5"/>
        <v>1</v>
      </c>
      <c r="P58">
        <f t="shared" si="6"/>
        <v>3.9916666666666667</v>
      </c>
      <c r="Q58" s="83">
        <f t="shared" si="7"/>
        <v>1</v>
      </c>
      <c r="R58" s="4">
        <f t="shared" si="8"/>
        <v>5.3612903225806461</v>
      </c>
      <c r="S58" s="13">
        <f t="shared" si="9"/>
        <v>1</v>
      </c>
      <c r="T58">
        <f t="shared" si="10"/>
        <v>5.3656716417910451</v>
      </c>
      <c r="U58" s="82">
        <f t="shared" si="11"/>
        <v>19</v>
      </c>
    </row>
    <row r="59" spans="1:21" ht="16.5" thickBot="1">
      <c r="A59">
        <v>55</v>
      </c>
      <c r="B59" s="75"/>
      <c r="C59" s="76"/>
      <c r="D59" s="77"/>
      <c r="E59" s="9">
        <v>1</v>
      </c>
      <c r="F59" s="10">
        <v>1</v>
      </c>
      <c r="G59" s="5">
        <v>1</v>
      </c>
      <c r="H59" s="6">
        <v>1</v>
      </c>
      <c r="I59" s="7">
        <v>1</v>
      </c>
      <c r="J59" s="8">
        <v>1</v>
      </c>
      <c r="K59" s="51">
        <f t="shared" si="12"/>
        <v>10</v>
      </c>
      <c r="L59" s="51">
        <f t="shared" si="13"/>
        <v>10</v>
      </c>
      <c r="M59" s="51">
        <f t="shared" si="14"/>
        <v>10</v>
      </c>
      <c r="N59" s="52">
        <f t="shared" si="15"/>
        <v>30</v>
      </c>
      <c r="O59" s="13">
        <f t="shared" si="5"/>
        <v>1</v>
      </c>
      <c r="P59">
        <f t="shared" si="6"/>
        <v>3.9916666666666667</v>
      </c>
      <c r="Q59" s="83">
        <f t="shared" si="7"/>
        <v>1</v>
      </c>
      <c r="R59" s="4">
        <f t="shared" si="8"/>
        <v>5.3612903225806461</v>
      </c>
      <c r="S59" s="13">
        <f t="shared" si="9"/>
        <v>1</v>
      </c>
      <c r="T59">
        <f t="shared" si="10"/>
        <v>5.3656716417910451</v>
      </c>
      <c r="U59" s="82">
        <f t="shared" si="11"/>
        <v>19</v>
      </c>
    </row>
    <row r="60" spans="1:21" ht="16.5" thickBot="1">
      <c r="A60">
        <v>56</v>
      </c>
      <c r="B60" s="53"/>
      <c r="C60" s="57"/>
      <c r="D60" s="54"/>
      <c r="E60" s="9">
        <v>1</v>
      </c>
      <c r="F60" s="10">
        <v>1</v>
      </c>
      <c r="G60" s="5">
        <v>1</v>
      </c>
      <c r="H60" s="6">
        <v>1</v>
      </c>
      <c r="I60" s="7">
        <v>1</v>
      </c>
      <c r="J60" s="8">
        <v>1</v>
      </c>
      <c r="K60" s="51">
        <f t="shared" si="12"/>
        <v>10</v>
      </c>
      <c r="L60" s="51">
        <f t="shared" si="13"/>
        <v>10</v>
      </c>
      <c r="M60" s="51">
        <f t="shared" si="14"/>
        <v>10</v>
      </c>
      <c r="N60" s="52">
        <f t="shared" si="15"/>
        <v>30</v>
      </c>
      <c r="O60" s="13">
        <f t="shared" si="5"/>
        <v>1</v>
      </c>
      <c r="P60">
        <f t="shared" si="6"/>
        <v>3.9916666666666667</v>
      </c>
      <c r="Q60" s="83">
        <f t="shared" si="7"/>
        <v>1</v>
      </c>
      <c r="R60" s="4">
        <f t="shared" si="8"/>
        <v>5.3612903225806461</v>
      </c>
      <c r="S60" s="13">
        <f t="shared" si="9"/>
        <v>1</v>
      </c>
      <c r="T60">
        <f t="shared" si="10"/>
        <v>5.3656716417910451</v>
      </c>
      <c r="U60" s="82">
        <f t="shared" si="11"/>
        <v>19</v>
      </c>
    </row>
    <row r="61" spans="1:21" ht="16.5" thickBot="1">
      <c r="A61">
        <v>57</v>
      </c>
      <c r="B61" s="72"/>
      <c r="C61" s="73"/>
      <c r="D61" s="74"/>
      <c r="E61" s="9">
        <v>1</v>
      </c>
      <c r="F61" s="10">
        <v>1</v>
      </c>
      <c r="G61" s="5">
        <v>1</v>
      </c>
      <c r="H61" s="6">
        <v>1</v>
      </c>
      <c r="I61" s="7">
        <v>1</v>
      </c>
      <c r="J61" s="8">
        <v>1</v>
      </c>
      <c r="K61" s="51">
        <f t="shared" si="12"/>
        <v>10</v>
      </c>
      <c r="L61" s="51">
        <f t="shared" si="13"/>
        <v>10</v>
      </c>
      <c r="M61" s="51">
        <f t="shared" si="14"/>
        <v>10</v>
      </c>
      <c r="N61" s="52">
        <f t="shared" si="15"/>
        <v>30</v>
      </c>
      <c r="O61" s="13">
        <f t="shared" si="5"/>
        <v>1</v>
      </c>
      <c r="P61">
        <f t="shared" si="6"/>
        <v>3.9916666666666667</v>
      </c>
      <c r="Q61" s="83">
        <f t="shared" si="7"/>
        <v>1</v>
      </c>
      <c r="R61" s="4">
        <f t="shared" si="8"/>
        <v>5.3612903225806461</v>
      </c>
      <c r="S61" s="13">
        <f t="shared" si="9"/>
        <v>1</v>
      </c>
      <c r="T61">
        <f t="shared" si="10"/>
        <v>5.3656716417910451</v>
      </c>
      <c r="U61" s="82">
        <f t="shared" si="11"/>
        <v>19</v>
      </c>
    </row>
    <row r="62" spans="1:21" ht="16.5" thickBot="1">
      <c r="A62">
        <v>58</v>
      </c>
      <c r="B62" s="75"/>
      <c r="C62" s="76"/>
      <c r="D62" s="77"/>
      <c r="E62" s="9">
        <v>1</v>
      </c>
      <c r="F62" s="10">
        <v>1</v>
      </c>
      <c r="G62" s="5">
        <v>1</v>
      </c>
      <c r="H62" s="6">
        <v>1</v>
      </c>
      <c r="I62" s="7">
        <v>1</v>
      </c>
      <c r="J62" s="8">
        <v>1</v>
      </c>
      <c r="K62" s="51">
        <f t="shared" si="12"/>
        <v>10</v>
      </c>
      <c r="L62" s="51">
        <f t="shared" si="13"/>
        <v>10</v>
      </c>
      <c r="M62" s="51">
        <f t="shared" si="14"/>
        <v>10</v>
      </c>
      <c r="N62" s="52">
        <f t="shared" si="15"/>
        <v>30</v>
      </c>
      <c r="O62" s="13">
        <f t="shared" si="5"/>
        <v>1</v>
      </c>
      <c r="P62">
        <f t="shared" si="6"/>
        <v>3.9916666666666667</v>
      </c>
      <c r="Q62" s="83">
        <f t="shared" si="7"/>
        <v>1</v>
      </c>
      <c r="R62" s="4">
        <f t="shared" si="8"/>
        <v>5.3612903225806461</v>
      </c>
      <c r="S62" s="13">
        <f t="shared" si="9"/>
        <v>1</v>
      </c>
      <c r="T62">
        <f t="shared" si="10"/>
        <v>5.3656716417910451</v>
      </c>
      <c r="U62" s="82">
        <f t="shared" si="11"/>
        <v>19</v>
      </c>
    </row>
    <row r="63" spans="1:21" ht="16.5" thickBot="1">
      <c r="A63">
        <v>59</v>
      </c>
      <c r="B63" s="53"/>
      <c r="C63" s="57"/>
      <c r="D63" s="54"/>
      <c r="E63" s="9">
        <v>1</v>
      </c>
      <c r="F63" s="10">
        <v>1</v>
      </c>
      <c r="G63" s="5">
        <v>1</v>
      </c>
      <c r="H63" s="6">
        <v>1</v>
      </c>
      <c r="I63" s="7">
        <v>1</v>
      </c>
      <c r="J63" s="8">
        <v>1</v>
      </c>
      <c r="K63" s="51">
        <f t="shared" si="12"/>
        <v>10</v>
      </c>
      <c r="L63" s="51">
        <f t="shared" si="13"/>
        <v>10</v>
      </c>
      <c r="M63" s="51">
        <f t="shared" si="14"/>
        <v>10</v>
      </c>
      <c r="N63" s="52">
        <f t="shared" si="15"/>
        <v>30</v>
      </c>
      <c r="O63" s="13">
        <f t="shared" si="5"/>
        <v>1</v>
      </c>
      <c r="P63">
        <f t="shared" si="6"/>
        <v>3.9916666666666667</v>
      </c>
      <c r="Q63" s="83">
        <f t="shared" si="7"/>
        <v>1</v>
      </c>
      <c r="R63" s="4">
        <f t="shared" si="8"/>
        <v>5.3612903225806461</v>
      </c>
      <c r="S63" s="13">
        <f t="shared" si="9"/>
        <v>1</v>
      </c>
      <c r="T63">
        <f t="shared" si="10"/>
        <v>5.3656716417910451</v>
      </c>
      <c r="U63" s="82">
        <f t="shared" si="11"/>
        <v>19</v>
      </c>
    </row>
    <row r="64" spans="1:21" ht="16.5" thickBot="1">
      <c r="A64">
        <v>60</v>
      </c>
      <c r="B64" s="72"/>
      <c r="C64" s="73"/>
      <c r="D64" s="74"/>
      <c r="E64" s="9">
        <v>1</v>
      </c>
      <c r="F64" s="10">
        <v>1</v>
      </c>
      <c r="G64" s="5">
        <v>1</v>
      </c>
      <c r="H64" s="6">
        <v>1</v>
      </c>
      <c r="I64" s="7">
        <v>1</v>
      </c>
      <c r="J64" s="8">
        <v>1</v>
      </c>
      <c r="K64" s="51">
        <f t="shared" si="12"/>
        <v>10</v>
      </c>
      <c r="L64" s="51">
        <f t="shared" si="13"/>
        <v>10</v>
      </c>
      <c r="M64" s="51">
        <f t="shared" si="14"/>
        <v>10</v>
      </c>
      <c r="N64" s="52">
        <f t="shared" si="15"/>
        <v>30</v>
      </c>
      <c r="O64" s="13">
        <f t="shared" si="5"/>
        <v>1</v>
      </c>
      <c r="P64">
        <f t="shared" si="6"/>
        <v>3.9916666666666667</v>
      </c>
      <c r="Q64" s="83">
        <f t="shared" si="7"/>
        <v>1</v>
      </c>
      <c r="R64" s="4">
        <f t="shared" si="8"/>
        <v>5.3612903225806461</v>
      </c>
      <c r="S64" s="13">
        <f t="shared" si="9"/>
        <v>1</v>
      </c>
      <c r="T64">
        <f t="shared" si="10"/>
        <v>5.3656716417910451</v>
      </c>
      <c r="U64" s="82">
        <f t="shared" si="11"/>
        <v>19</v>
      </c>
    </row>
    <row r="65" spans="1:21" ht="16.5" thickBot="1">
      <c r="A65">
        <v>61</v>
      </c>
      <c r="B65" s="75"/>
      <c r="C65" s="76"/>
      <c r="D65" s="77"/>
      <c r="E65" s="9">
        <v>1</v>
      </c>
      <c r="F65" s="10">
        <v>1</v>
      </c>
      <c r="G65" s="5">
        <v>1</v>
      </c>
      <c r="H65" s="6">
        <v>1</v>
      </c>
      <c r="I65" s="7">
        <v>1</v>
      </c>
      <c r="J65" s="8">
        <v>1</v>
      </c>
      <c r="K65" s="51">
        <f t="shared" si="12"/>
        <v>10</v>
      </c>
      <c r="L65" s="51">
        <f t="shared" si="13"/>
        <v>10</v>
      </c>
      <c r="M65" s="51">
        <f t="shared" si="14"/>
        <v>10</v>
      </c>
      <c r="N65" s="52">
        <f t="shared" si="15"/>
        <v>30</v>
      </c>
      <c r="O65" s="13">
        <f t="shared" si="5"/>
        <v>1</v>
      </c>
      <c r="P65">
        <f t="shared" si="6"/>
        <v>3.9916666666666667</v>
      </c>
      <c r="Q65" s="83">
        <f t="shared" si="7"/>
        <v>1</v>
      </c>
      <c r="R65" s="4">
        <f t="shared" si="8"/>
        <v>5.3612903225806461</v>
      </c>
      <c r="S65" s="13">
        <f t="shared" si="9"/>
        <v>1</v>
      </c>
      <c r="T65">
        <f t="shared" si="10"/>
        <v>5.3656716417910451</v>
      </c>
      <c r="U65" s="82">
        <f t="shared" si="11"/>
        <v>19</v>
      </c>
    </row>
    <row r="66" spans="1:21" ht="16.5" thickBot="1">
      <c r="A66">
        <v>62</v>
      </c>
      <c r="B66" s="53"/>
      <c r="C66" s="57"/>
      <c r="D66" s="54"/>
      <c r="E66" s="9">
        <v>1</v>
      </c>
      <c r="F66" s="10">
        <v>1</v>
      </c>
      <c r="G66" s="5">
        <v>1</v>
      </c>
      <c r="H66" s="6">
        <v>1</v>
      </c>
      <c r="I66" s="7">
        <v>1</v>
      </c>
      <c r="J66" s="8">
        <v>1</v>
      </c>
      <c r="K66" s="51">
        <f t="shared" si="12"/>
        <v>10</v>
      </c>
      <c r="L66" s="51">
        <f t="shared" si="13"/>
        <v>10</v>
      </c>
      <c r="M66" s="51">
        <f t="shared" si="14"/>
        <v>10</v>
      </c>
      <c r="N66" s="52">
        <f t="shared" si="15"/>
        <v>30</v>
      </c>
      <c r="O66" s="13">
        <f t="shared" si="5"/>
        <v>1</v>
      </c>
      <c r="P66">
        <f t="shared" si="6"/>
        <v>3.9916666666666667</v>
      </c>
      <c r="Q66" s="83">
        <f t="shared" si="7"/>
        <v>1</v>
      </c>
      <c r="R66" s="4">
        <f t="shared" si="8"/>
        <v>5.3612903225806461</v>
      </c>
      <c r="S66" s="13">
        <f t="shared" si="9"/>
        <v>1</v>
      </c>
      <c r="T66">
        <f t="shared" si="10"/>
        <v>5.3656716417910451</v>
      </c>
      <c r="U66" s="82">
        <f t="shared" si="11"/>
        <v>19</v>
      </c>
    </row>
    <row r="67" spans="1:21" ht="16.5" thickBot="1">
      <c r="A67">
        <v>63</v>
      </c>
      <c r="B67" s="72"/>
      <c r="C67" s="73"/>
      <c r="D67" s="74"/>
      <c r="E67" s="9">
        <v>1</v>
      </c>
      <c r="F67" s="10">
        <v>1</v>
      </c>
      <c r="G67" s="5">
        <v>1</v>
      </c>
      <c r="H67" s="6">
        <v>1</v>
      </c>
      <c r="I67" s="7">
        <v>1</v>
      </c>
      <c r="J67" s="8">
        <v>1</v>
      </c>
      <c r="K67" s="51">
        <f t="shared" si="12"/>
        <v>10</v>
      </c>
      <c r="L67" s="51">
        <f t="shared" si="13"/>
        <v>10</v>
      </c>
      <c r="M67" s="51">
        <f t="shared" si="14"/>
        <v>10</v>
      </c>
      <c r="N67" s="52">
        <f t="shared" si="15"/>
        <v>30</v>
      </c>
      <c r="O67" s="13">
        <f t="shared" si="5"/>
        <v>1</v>
      </c>
      <c r="P67">
        <f t="shared" si="6"/>
        <v>3.9916666666666667</v>
      </c>
      <c r="Q67" s="83">
        <f t="shared" si="7"/>
        <v>1</v>
      </c>
      <c r="R67" s="4">
        <f t="shared" si="8"/>
        <v>5.3612903225806461</v>
      </c>
      <c r="S67" s="13">
        <f t="shared" si="9"/>
        <v>1</v>
      </c>
      <c r="T67">
        <f t="shared" si="10"/>
        <v>5.3656716417910451</v>
      </c>
      <c r="U67" s="82">
        <f t="shared" si="11"/>
        <v>19</v>
      </c>
    </row>
    <row r="68" spans="1:21" ht="16.5" thickBot="1">
      <c r="A68">
        <v>64</v>
      </c>
      <c r="B68" s="75"/>
      <c r="C68" s="76"/>
      <c r="D68" s="77"/>
      <c r="E68" s="9">
        <v>1</v>
      </c>
      <c r="F68" s="10">
        <v>1</v>
      </c>
      <c r="G68" s="5">
        <v>1</v>
      </c>
      <c r="H68" s="6">
        <v>1</v>
      </c>
      <c r="I68" s="7">
        <v>1</v>
      </c>
      <c r="J68" s="8">
        <v>1</v>
      </c>
      <c r="K68" s="51">
        <f t="shared" si="12"/>
        <v>10</v>
      </c>
      <c r="L68" s="51">
        <f t="shared" si="13"/>
        <v>10</v>
      </c>
      <c r="M68" s="51">
        <f t="shared" si="14"/>
        <v>10</v>
      </c>
      <c r="N68" s="52">
        <f t="shared" si="15"/>
        <v>30</v>
      </c>
      <c r="O68" s="13">
        <f t="shared" si="5"/>
        <v>1</v>
      </c>
      <c r="P68">
        <f t="shared" si="6"/>
        <v>3.9916666666666667</v>
      </c>
      <c r="Q68" s="83">
        <f t="shared" si="7"/>
        <v>1</v>
      </c>
      <c r="R68" s="4">
        <f t="shared" si="8"/>
        <v>5.3612903225806461</v>
      </c>
      <c r="S68" s="13">
        <f t="shared" si="9"/>
        <v>1</v>
      </c>
      <c r="T68">
        <f t="shared" si="10"/>
        <v>5.3656716417910451</v>
      </c>
      <c r="U68" s="82">
        <f t="shared" si="11"/>
        <v>19</v>
      </c>
    </row>
    <row r="69" spans="1:21" ht="16.5" thickBot="1">
      <c r="A69">
        <v>65</v>
      </c>
      <c r="B69" s="53"/>
      <c r="C69" s="57"/>
      <c r="D69" s="54"/>
      <c r="E69" s="9">
        <v>1</v>
      </c>
      <c r="F69" s="10">
        <v>1</v>
      </c>
      <c r="G69" s="5">
        <v>1</v>
      </c>
      <c r="H69" s="6">
        <v>1</v>
      </c>
      <c r="I69" s="7">
        <v>1</v>
      </c>
      <c r="J69" s="8">
        <v>1</v>
      </c>
      <c r="K69" s="51">
        <f t="shared" si="12"/>
        <v>10</v>
      </c>
      <c r="L69" s="51">
        <f t="shared" si="13"/>
        <v>10</v>
      </c>
      <c r="M69" s="51">
        <f t="shared" si="14"/>
        <v>10</v>
      </c>
      <c r="N69" s="52">
        <f t="shared" si="15"/>
        <v>30</v>
      </c>
      <c r="O69" s="13">
        <f t="shared" si="5"/>
        <v>1</v>
      </c>
      <c r="P69">
        <f t="shared" si="6"/>
        <v>3.9916666666666667</v>
      </c>
      <c r="Q69" s="83">
        <f t="shared" si="7"/>
        <v>1</v>
      </c>
      <c r="R69" s="4">
        <f t="shared" si="8"/>
        <v>5.3612903225806461</v>
      </c>
      <c r="S69" s="13">
        <f t="shared" si="9"/>
        <v>1</v>
      </c>
      <c r="T69">
        <f t="shared" si="10"/>
        <v>5.3656716417910451</v>
      </c>
      <c r="U69" s="82">
        <f t="shared" si="11"/>
        <v>19</v>
      </c>
    </row>
    <row r="70" spans="1:21" ht="16.5" thickBot="1">
      <c r="A70">
        <v>66</v>
      </c>
      <c r="B70" s="72"/>
      <c r="C70" s="73"/>
      <c r="D70" s="74"/>
      <c r="E70" s="9">
        <v>1</v>
      </c>
      <c r="F70" s="10">
        <v>1</v>
      </c>
      <c r="G70" s="5">
        <v>1</v>
      </c>
      <c r="H70" s="6">
        <v>1</v>
      </c>
      <c r="I70" s="7">
        <v>1</v>
      </c>
      <c r="J70" s="8">
        <v>1</v>
      </c>
      <c r="K70" s="51">
        <f t="shared" ref="K70:K104" si="16">SUM(O70*10)</f>
        <v>10</v>
      </c>
      <c r="L70" s="51">
        <f t="shared" ref="L70:L104" si="17">SUM(Q70*10)</f>
        <v>10</v>
      </c>
      <c r="M70" s="51">
        <f t="shared" ref="M70:M104" si="18">SUM(S70*10)</f>
        <v>10</v>
      </c>
      <c r="N70" s="52">
        <f t="shared" ref="N70:N104" si="19">SUM(K70+L70+M70)</f>
        <v>30</v>
      </c>
      <c r="O70" s="13">
        <f t="shared" ref="O70:O104" si="20">SUM(E70/F70)</f>
        <v>1</v>
      </c>
      <c r="P70">
        <f t="shared" ref="P70:P104" si="21">SUM(O70*100/$F$2)</f>
        <v>3.9916666666666667</v>
      </c>
      <c r="Q70" s="83">
        <f t="shared" ref="Q70:Q104" si="22">SUM(G70/H70)</f>
        <v>1</v>
      </c>
      <c r="R70" s="4">
        <f t="shared" ref="R70:R104" si="23">SUM(Q70*100/$H$2)</f>
        <v>5.3612903225806461</v>
      </c>
      <c r="S70" s="13">
        <f t="shared" ref="S70:S104" si="24">SUM(I70/J70)</f>
        <v>1</v>
      </c>
      <c r="T70">
        <f t="shared" ref="T70:T104" si="25">SUM(S70*100/$J$2)</f>
        <v>5.3656716417910451</v>
      </c>
      <c r="U70" s="82">
        <f t="shared" ref="U70:U104" si="26">(RANK(N70,$N$5:$N$104))</f>
        <v>19</v>
      </c>
    </row>
    <row r="71" spans="1:21" ht="16.5" thickBot="1">
      <c r="A71">
        <v>67</v>
      </c>
      <c r="B71" s="75"/>
      <c r="C71" s="76"/>
      <c r="D71" s="77"/>
      <c r="E71" s="9">
        <v>1</v>
      </c>
      <c r="F71" s="10">
        <v>1</v>
      </c>
      <c r="G71" s="5">
        <v>1</v>
      </c>
      <c r="H71" s="6">
        <v>1</v>
      </c>
      <c r="I71" s="7">
        <v>1</v>
      </c>
      <c r="J71" s="8">
        <v>1</v>
      </c>
      <c r="K71" s="51">
        <f t="shared" si="16"/>
        <v>10</v>
      </c>
      <c r="L71" s="51">
        <f t="shared" si="17"/>
        <v>10</v>
      </c>
      <c r="M71" s="51">
        <f t="shared" si="18"/>
        <v>10</v>
      </c>
      <c r="N71" s="52">
        <f t="shared" si="19"/>
        <v>30</v>
      </c>
      <c r="O71" s="13">
        <f t="shared" si="20"/>
        <v>1</v>
      </c>
      <c r="P71">
        <f t="shared" si="21"/>
        <v>3.9916666666666667</v>
      </c>
      <c r="Q71" s="83">
        <f t="shared" si="22"/>
        <v>1</v>
      </c>
      <c r="R71" s="4">
        <f t="shared" si="23"/>
        <v>5.3612903225806461</v>
      </c>
      <c r="S71" s="13">
        <f t="shared" si="24"/>
        <v>1</v>
      </c>
      <c r="T71">
        <f t="shared" si="25"/>
        <v>5.3656716417910451</v>
      </c>
      <c r="U71" s="82">
        <f t="shared" si="26"/>
        <v>19</v>
      </c>
    </row>
    <row r="72" spans="1:21" ht="16.5" thickBot="1">
      <c r="A72">
        <v>68</v>
      </c>
      <c r="B72" s="53"/>
      <c r="C72" s="57"/>
      <c r="D72" s="54"/>
      <c r="E72" s="9">
        <v>1</v>
      </c>
      <c r="F72" s="10">
        <v>1</v>
      </c>
      <c r="G72" s="5">
        <v>1</v>
      </c>
      <c r="H72" s="6">
        <v>1</v>
      </c>
      <c r="I72" s="7">
        <v>1</v>
      </c>
      <c r="J72" s="8">
        <v>1</v>
      </c>
      <c r="K72" s="51">
        <f t="shared" si="16"/>
        <v>10</v>
      </c>
      <c r="L72" s="51">
        <f t="shared" si="17"/>
        <v>10</v>
      </c>
      <c r="M72" s="51">
        <f t="shared" si="18"/>
        <v>10</v>
      </c>
      <c r="N72" s="52">
        <f t="shared" si="19"/>
        <v>30</v>
      </c>
      <c r="O72" s="13">
        <f t="shared" si="20"/>
        <v>1</v>
      </c>
      <c r="P72">
        <f t="shared" si="21"/>
        <v>3.9916666666666667</v>
      </c>
      <c r="Q72" s="83">
        <f t="shared" si="22"/>
        <v>1</v>
      </c>
      <c r="R72" s="4">
        <f t="shared" si="23"/>
        <v>5.3612903225806461</v>
      </c>
      <c r="S72" s="13">
        <f t="shared" si="24"/>
        <v>1</v>
      </c>
      <c r="T72">
        <f t="shared" si="25"/>
        <v>5.3656716417910451</v>
      </c>
      <c r="U72" s="82">
        <f t="shared" si="26"/>
        <v>19</v>
      </c>
    </row>
    <row r="73" spans="1:21" ht="16.5" thickBot="1">
      <c r="A73">
        <v>69</v>
      </c>
      <c r="B73" s="72"/>
      <c r="C73" s="73"/>
      <c r="D73" s="74"/>
      <c r="E73" s="9">
        <v>1</v>
      </c>
      <c r="F73" s="10">
        <v>1</v>
      </c>
      <c r="G73" s="5">
        <v>1</v>
      </c>
      <c r="H73" s="6">
        <v>1</v>
      </c>
      <c r="I73" s="7">
        <v>1</v>
      </c>
      <c r="J73" s="8">
        <v>1</v>
      </c>
      <c r="K73" s="51">
        <f t="shared" si="16"/>
        <v>10</v>
      </c>
      <c r="L73" s="51">
        <f t="shared" si="17"/>
        <v>10</v>
      </c>
      <c r="M73" s="51">
        <f t="shared" si="18"/>
        <v>10</v>
      </c>
      <c r="N73" s="52">
        <f t="shared" si="19"/>
        <v>30</v>
      </c>
      <c r="O73" s="13">
        <f t="shared" si="20"/>
        <v>1</v>
      </c>
      <c r="P73">
        <f t="shared" si="21"/>
        <v>3.9916666666666667</v>
      </c>
      <c r="Q73" s="83">
        <f t="shared" si="22"/>
        <v>1</v>
      </c>
      <c r="R73" s="4">
        <f t="shared" si="23"/>
        <v>5.3612903225806461</v>
      </c>
      <c r="S73" s="13">
        <f t="shared" si="24"/>
        <v>1</v>
      </c>
      <c r="T73">
        <f t="shared" si="25"/>
        <v>5.3656716417910451</v>
      </c>
      <c r="U73" s="82">
        <f t="shared" si="26"/>
        <v>19</v>
      </c>
    </row>
    <row r="74" spans="1:21" ht="16.5" thickBot="1">
      <c r="A74">
        <v>70</v>
      </c>
      <c r="B74" s="75"/>
      <c r="C74" s="76"/>
      <c r="D74" s="77"/>
      <c r="E74" s="9">
        <v>1</v>
      </c>
      <c r="F74" s="10">
        <v>1</v>
      </c>
      <c r="G74" s="5">
        <v>1</v>
      </c>
      <c r="H74" s="6">
        <v>1</v>
      </c>
      <c r="I74" s="7">
        <v>1</v>
      </c>
      <c r="J74" s="8">
        <v>1</v>
      </c>
      <c r="K74" s="51">
        <f t="shared" si="16"/>
        <v>10</v>
      </c>
      <c r="L74" s="51">
        <f t="shared" si="17"/>
        <v>10</v>
      </c>
      <c r="M74" s="51">
        <f t="shared" si="18"/>
        <v>10</v>
      </c>
      <c r="N74" s="52">
        <f t="shared" si="19"/>
        <v>30</v>
      </c>
      <c r="O74" s="13">
        <f t="shared" si="20"/>
        <v>1</v>
      </c>
      <c r="P74">
        <f t="shared" si="21"/>
        <v>3.9916666666666667</v>
      </c>
      <c r="Q74" s="83">
        <f t="shared" si="22"/>
        <v>1</v>
      </c>
      <c r="R74" s="4">
        <f t="shared" si="23"/>
        <v>5.3612903225806461</v>
      </c>
      <c r="S74" s="13">
        <f t="shared" si="24"/>
        <v>1</v>
      </c>
      <c r="T74">
        <f t="shared" si="25"/>
        <v>5.3656716417910451</v>
      </c>
      <c r="U74" s="82">
        <f t="shared" si="26"/>
        <v>19</v>
      </c>
    </row>
    <row r="75" spans="1:21" ht="16.5" thickBot="1">
      <c r="A75">
        <v>71</v>
      </c>
      <c r="B75" s="53"/>
      <c r="C75" s="57"/>
      <c r="D75" s="54"/>
      <c r="E75" s="9">
        <v>1</v>
      </c>
      <c r="F75" s="10">
        <v>1</v>
      </c>
      <c r="G75" s="5">
        <v>1</v>
      </c>
      <c r="H75" s="6">
        <v>1</v>
      </c>
      <c r="I75" s="7">
        <v>1</v>
      </c>
      <c r="J75" s="8">
        <v>1</v>
      </c>
      <c r="K75" s="51">
        <f t="shared" si="16"/>
        <v>10</v>
      </c>
      <c r="L75" s="51">
        <f t="shared" si="17"/>
        <v>10</v>
      </c>
      <c r="M75" s="51">
        <f t="shared" si="18"/>
        <v>10</v>
      </c>
      <c r="N75" s="52">
        <f t="shared" si="19"/>
        <v>30</v>
      </c>
      <c r="O75" s="13">
        <f t="shared" si="20"/>
        <v>1</v>
      </c>
      <c r="P75">
        <f t="shared" si="21"/>
        <v>3.9916666666666667</v>
      </c>
      <c r="Q75" s="83">
        <f t="shared" si="22"/>
        <v>1</v>
      </c>
      <c r="R75" s="4">
        <f t="shared" si="23"/>
        <v>5.3612903225806461</v>
      </c>
      <c r="S75" s="13">
        <f t="shared" si="24"/>
        <v>1</v>
      </c>
      <c r="T75">
        <f t="shared" si="25"/>
        <v>5.3656716417910451</v>
      </c>
      <c r="U75" s="82">
        <f t="shared" si="26"/>
        <v>19</v>
      </c>
    </row>
    <row r="76" spans="1:21" ht="16.5" thickBot="1">
      <c r="A76">
        <v>72</v>
      </c>
      <c r="B76" s="72"/>
      <c r="C76" s="73"/>
      <c r="D76" s="74"/>
      <c r="E76" s="9">
        <v>1</v>
      </c>
      <c r="F76" s="10">
        <v>1</v>
      </c>
      <c r="G76" s="5">
        <v>1</v>
      </c>
      <c r="H76" s="6">
        <v>1</v>
      </c>
      <c r="I76" s="7">
        <v>1</v>
      </c>
      <c r="J76" s="8">
        <v>1</v>
      </c>
      <c r="K76" s="51">
        <f t="shared" si="16"/>
        <v>10</v>
      </c>
      <c r="L76" s="51">
        <f t="shared" si="17"/>
        <v>10</v>
      </c>
      <c r="M76" s="51">
        <f t="shared" si="18"/>
        <v>10</v>
      </c>
      <c r="N76" s="52">
        <f t="shared" si="19"/>
        <v>30</v>
      </c>
      <c r="O76" s="13">
        <f t="shared" si="20"/>
        <v>1</v>
      </c>
      <c r="P76">
        <f t="shared" si="21"/>
        <v>3.9916666666666667</v>
      </c>
      <c r="Q76" s="83">
        <f t="shared" si="22"/>
        <v>1</v>
      </c>
      <c r="R76" s="4">
        <f t="shared" si="23"/>
        <v>5.3612903225806461</v>
      </c>
      <c r="S76" s="13">
        <f t="shared" si="24"/>
        <v>1</v>
      </c>
      <c r="T76">
        <f t="shared" si="25"/>
        <v>5.3656716417910451</v>
      </c>
      <c r="U76" s="82">
        <f t="shared" si="26"/>
        <v>19</v>
      </c>
    </row>
    <row r="77" spans="1:21" ht="16.5" thickBot="1">
      <c r="A77">
        <v>73</v>
      </c>
      <c r="B77" s="75"/>
      <c r="C77" s="76"/>
      <c r="D77" s="77"/>
      <c r="E77" s="9">
        <v>1</v>
      </c>
      <c r="F77" s="10">
        <v>1</v>
      </c>
      <c r="G77" s="5">
        <v>1</v>
      </c>
      <c r="H77" s="6">
        <v>1</v>
      </c>
      <c r="I77" s="7">
        <v>1</v>
      </c>
      <c r="J77" s="8">
        <v>1</v>
      </c>
      <c r="K77" s="51">
        <f t="shared" si="16"/>
        <v>10</v>
      </c>
      <c r="L77" s="51">
        <f t="shared" si="17"/>
        <v>10</v>
      </c>
      <c r="M77" s="51">
        <f t="shared" si="18"/>
        <v>10</v>
      </c>
      <c r="N77" s="52">
        <f t="shared" si="19"/>
        <v>30</v>
      </c>
      <c r="O77" s="13">
        <f t="shared" si="20"/>
        <v>1</v>
      </c>
      <c r="P77">
        <f t="shared" si="21"/>
        <v>3.9916666666666667</v>
      </c>
      <c r="Q77" s="83">
        <f t="shared" si="22"/>
        <v>1</v>
      </c>
      <c r="R77" s="4">
        <f t="shared" si="23"/>
        <v>5.3612903225806461</v>
      </c>
      <c r="S77" s="13">
        <f t="shared" si="24"/>
        <v>1</v>
      </c>
      <c r="T77">
        <f t="shared" si="25"/>
        <v>5.3656716417910451</v>
      </c>
      <c r="U77" s="82">
        <f t="shared" si="26"/>
        <v>19</v>
      </c>
    </row>
    <row r="78" spans="1:21" ht="16.5" thickBot="1">
      <c r="A78">
        <v>74</v>
      </c>
      <c r="B78" s="53"/>
      <c r="C78" s="57"/>
      <c r="D78" s="54"/>
      <c r="E78" s="9">
        <v>1</v>
      </c>
      <c r="F78" s="10">
        <v>1</v>
      </c>
      <c r="G78" s="5">
        <v>1</v>
      </c>
      <c r="H78" s="6">
        <v>1</v>
      </c>
      <c r="I78" s="7">
        <v>1</v>
      </c>
      <c r="J78" s="8">
        <v>1</v>
      </c>
      <c r="K78" s="51">
        <f t="shared" si="16"/>
        <v>10</v>
      </c>
      <c r="L78" s="51">
        <f t="shared" si="17"/>
        <v>10</v>
      </c>
      <c r="M78" s="51">
        <f t="shared" si="18"/>
        <v>10</v>
      </c>
      <c r="N78" s="52">
        <f t="shared" si="19"/>
        <v>30</v>
      </c>
      <c r="O78" s="13">
        <f t="shared" si="20"/>
        <v>1</v>
      </c>
      <c r="P78">
        <f t="shared" si="21"/>
        <v>3.9916666666666667</v>
      </c>
      <c r="Q78" s="83">
        <f t="shared" si="22"/>
        <v>1</v>
      </c>
      <c r="R78" s="4">
        <f t="shared" si="23"/>
        <v>5.3612903225806461</v>
      </c>
      <c r="S78" s="13">
        <f t="shared" si="24"/>
        <v>1</v>
      </c>
      <c r="T78">
        <f t="shared" si="25"/>
        <v>5.3656716417910451</v>
      </c>
      <c r="U78" s="82">
        <f t="shared" si="26"/>
        <v>19</v>
      </c>
    </row>
    <row r="79" spans="1:21" ht="16.5" thickBot="1">
      <c r="A79">
        <v>75</v>
      </c>
      <c r="B79" s="72"/>
      <c r="C79" s="73"/>
      <c r="D79" s="74"/>
      <c r="E79" s="9">
        <v>1</v>
      </c>
      <c r="F79" s="10">
        <v>1</v>
      </c>
      <c r="G79" s="5">
        <v>1</v>
      </c>
      <c r="H79" s="6">
        <v>1</v>
      </c>
      <c r="I79" s="7">
        <v>1</v>
      </c>
      <c r="J79" s="8">
        <v>1</v>
      </c>
      <c r="K79" s="51">
        <f t="shared" si="16"/>
        <v>10</v>
      </c>
      <c r="L79" s="51">
        <f t="shared" si="17"/>
        <v>10</v>
      </c>
      <c r="M79" s="51">
        <f t="shared" si="18"/>
        <v>10</v>
      </c>
      <c r="N79" s="52">
        <f t="shared" si="19"/>
        <v>30</v>
      </c>
      <c r="O79" s="13">
        <f t="shared" si="20"/>
        <v>1</v>
      </c>
      <c r="P79">
        <f t="shared" si="21"/>
        <v>3.9916666666666667</v>
      </c>
      <c r="Q79" s="83">
        <f t="shared" si="22"/>
        <v>1</v>
      </c>
      <c r="R79" s="4">
        <f t="shared" si="23"/>
        <v>5.3612903225806461</v>
      </c>
      <c r="S79" s="13">
        <f t="shared" si="24"/>
        <v>1</v>
      </c>
      <c r="T79">
        <f t="shared" si="25"/>
        <v>5.3656716417910451</v>
      </c>
      <c r="U79" s="82">
        <f t="shared" si="26"/>
        <v>19</v>
      </c>
    </row>
    <row r="80" spans="1:21" ht="16.5" thickBot="1">
      <c r="A80">
        <v>76</v>
      </c>
      <c r="B80" s="75"/>
      <c r="C80" s="76"/>
      <c r="D80" s="77"/>
      <c r="E80" s="9">
        <v>1</v>
      </c>
      <c r="F80" s="10">
        <v>1</v>
      </c>
      <c r="G80" s="5">
        <v>1</v>
      </c>
      <c r="H80" s="6">
        <v>1</v>
      </c>
      <c r="I80" s="7">
        <v>1</v>
      </c>
      <c r="J80" s="8">
        <v>1</v>
      </c>
      <c r="K80" s="51">
        <f t="shared" si="16"/>
        <v>10</v>
      </c>
      <c r="L80" s="51">
        <f t="shared" si="17"/>
        <v>10</v>
      </c>
      <c r="M80" s="51">
        <f t="shared" si="18"/>
        <v>10</v>
      </c>
      <c r="N80" s="52">
        <f t="shared" si="19"/>
        <v>30</v>
      </c>
      <c r="O80" s="13">
        <f t="shared" si="20"/>
        <v>1</v>
      </c>
      <c r="P80">
        <f t="shared" si="21"/>
        <v>3.9916666666666667</v>
      </c>
      <c r="Q80" s="83">
        <f t="shared" si="22"/>
        <v>1</v>
      </c>
      <c r="R80" s="4">
        <f t="shared" si="23"/>
        <v>5.3612903225806461</v>
      </c>
      <c r="S80" s="13">
        <f t="shared" si="24"/>
        <v>1</v>
      </c>
      <c r="T80">
        <f t="shared" si="25"/>
        <v>5.3656716417910451</v>
      </c>
      <c r="U80" s="82">
        <f t="shared" si="26"/>
        <v>19</v>
      </c>
    </row>
    <row r="81" spans="1:21" ht="16.5" thickBot="1">
      <c r="A81">
        <v>77</v>
      </c>
      <c r="B81" s="53"/>
      <c r="C81" s="57"/>
      <c r="D81" s="54"/>
      <c r="E81" s="9">
        <v>1</v>
      </c>
      <c r="F81" s="10">
        <v>1</v>
      </c>
      <c r="G81" s="5">
        <v>1</v>
      </c>
      <c r="H81" s="6">
        <v>1</v>
      </c>
      <c r="I81" s="7">
        <v>1</v>
      </c>
      <c r="J81" s="8">
        <v>1</v>
      </c>
      <c r="K81" s="51">
        <f t="shared" si="16"/>
        <v>10</v>
      </c>
      <c r="L81" s="51">
        <f t="shared" si="17"/>
        <v>10</v>
      </c>
      <c r="M81" s="51">
        <f t="shared" si="18"/>
        <v>10</v>
      </c>
      <c r="N81" s="52">
        <f t="shared" si="19"/>
        <v>30</v>
      </c>
      <c r="O81" s="13">
        <f t="shared" si="20"/>
        <v>1</v>
      </c>
      <c r="P81">
        <f t="shared" si="21"/>
        <v>3.9916666666666667</v>
      </c>
      <c r="Q81" s="83">
        <f t="shared" si="22"/>
        <v>1</v>
      </c>
      <c r="R81" s="4">
        <f t="shared" si="23"/>
        <v>5.3612903225806461</v>
      </c>
      <c r="S81" s="13">
        <f t="shared" si="24"/>
        <v>1</v>
      </c>
      <c r="T81">
        <f t="shared" si="25"/>
        <v>5.3656716417910451</v>
      </c>
      <c r="U81" s="82">
        <f t="shared" si="26"/>
        <v>19</v>
      </c>
    </row>
    <row r="82" spans="1:21" ht="16.5" thickBot="1">
      <c r="A82">
        <v>78</v>
      </c>
      <c r="B82" s="72"/>
      <c r="C82" s="73"/>
      <c r="D82" s="74"/>
      <c r="E82" s="9">
        <v>1</v>
      </c>
      <c r="F82" s="10">
        <v>1</v>
      </c>
      <c r="G82" s="5">
        <v>1</v>
      </c>
      <c r="H82" s="6">
        <v>1</v>
      </c>
      <c r="I82" s="7">
        <v>1</v>
      </c>
      <c r="J82" s="8">
        <v>1</v>
      </c>
      <c r="K82" s="51">
        <f t="shared" si="16"/>
        <v>10</v>
      </c>
      <c r="L82" s="51">
        <f t="shared" si="17"/>
        <v>10</v>
      </c>
      <c r="M82" s="51">
        <f t="shared" si="18"/>
        <v>10</v>
      </c>
      <c r="N82" s="52">
        <f t="shared" si="19"/>
        <v>30</v>
      </c>
      <c r="O82" s="13">
        <f t="shared" si="20"/>
        <v>1</v>
      </c>
      <c r="P82">
        <f t="shared" si="21"/>
        <v>3.9916666666666667</v>
      </c>
      <c r="Q82" s="83">
        <f t="shared" si="22"/>
        <v>1</v>
      </c>
      <c r="R82" s="4">
        <f t="shared" si="23"/>
        <v>5.3612903225806461</v>
      </c>
      <c r="S82" s="13">
        <f t="shared" si="24"/>
        <v>1</v>
      </c>
      <c r="T82">
        <f t="shared" si="25"/>
        <v>5.3656716417910451</v>
      </c>
      <c r="U82" s="82">
        <f t="shared" si="26"/>
        <v>19</v>
      </c>
    </row>
    <row r="83" spans="1:21" ht="16.5" thickBot="1">
      <c r="A83">
        <v>79</v>
      </c>
      <c r="B83" s="75"/>
      <c r="C83" s="76"/>
      <c r="D83" s="77"/>
      <c r="E83" s="9">
        <v>1</v>
      </c>
      <c r="F83" s="10">
        <v>1</v>
      </c>
      <c r="G83" s="5">
        <v>1</v>
      </c>
      <c r="H83" s="6">
        <v>1</v>
      </c>
      <c r="I83" s="7">
        <v>1</v>
      </c>
      <c r="J83" s="8">
        <v>1</v>
      </c>
      <c r="K83" s="51">
        <f t="shared" si="16"/>
        <v>10</v>
      </c>
      <c r="L83" s="51">
        <f t="shared" si="17"/>
        <v>10</v>
      </c>
      <c r="M83" s="51">
        <f t="shared" si="18"/>
        <v>10</v>
      </c>
      <c r="N83" s="52">
        <f t="shared" si="19"/>
        <v>30</v>
      </c>
      <c r="O83" s="13">
        <f t="shared" si="20"/>
        <v>1</v>
      </c>
      <c r="P83">
        <f t="shared" si="21"/>
        <v>3.9916666666666667</v>
      </c>
      <c r="Q83" s="83">
        <f t="shared" si="22"/>
        <v>1</v>
      </c>
      <c r="R83" s="4">
        <f t="shared" si="23"/>
        <v>5.3612903225806461</v>
      </c>
      <c r="S83" s="13">
        <f t="shared" si="24"/>
        <v>1</v>
      </c>
      <c r="T83">
        <f t="shared" si="25"/>
        <v>5.3656716417910451</v>
      </c>
      <c r="U83" s="82">
        <f t="shared" si="26"/>
        <v>19</v>
      </c>
    </row>
    <row r="84" spans="1:21" ht="16.5" thickBot="1">
      <c r="A84">
        <v>80</v>
      </c>
      <c r="B84" s="53"/>
      <c r="C84" s="57"/>
      <c r="D84" s="54"/>
      <c r="E84" s="9">
        <v>1</v>
      </c>
      <c r="F84" s="10">
        <v>1</v>
      </c>
      <c r="G84" s="5">
        <v>1</v>
      </c>
      <c r="H84" s="6">
        <v>1</v>
      </c>
      <c r="I84" s="7">
        <v>1</v>
      </c>
      <c r="J84" s="8">
        <v>1</v>
      </c>
      <c r="K84" s="51">
        <f t="shared" si="16"/>
        <v>10</v>
      </c>
      <c r="L84" s="51">
        <f t="shared" si="17"/>
        <v>10</v>
      </c>
      <c r="M84" s="51">
        <f t="shared" si="18"/>
        <v>10</v>
      </c>
      <c r="N84" s="52">
        <f t="shared" si="19"/>
        <v>30</v>
      </c>
      <c r="O84" s="13">
        <f t="shared" si="20"/>
        <v>1</v>
      </c>
      <c r="P84">
        <f t="shared" si="21"/>
        <v>3.9916666666666667</v>
      </c>
      <c r="Q84" s="83">
        <f t="shared" si="22"/>
        <v>1</v>
      </c>
      <c r="R84" s="4">
        <f t="shared" si="23"/>
        <v>5.3612903225806461</v>
      </c>
      <c r="S84" s="13">
        <f t="shared" si="24"/>
        <v>1</v>
      </c>
      <c r="T84">
        <f t="shared" si="25"/>
        <v>5.3656716417910451</v>
      </c>
      <c r="U84" s="82">
        <f t="shared" si="26"/>
        <v>19</v>
      </c>
    </row>
    <row r="85" spans="1:21" ht="16.5" thickBot="1">
      <c r="A85">
        <v>81</v>
      </c>
      <c r="B85" s="72"/>
      <c r="C85" s="73"/>
      <c r="D85" s="74"/>
      <c r="E85" s="9">
        <v>1</v>
      </c>
      <c r="F85" s="10">
        <v>1</v>
      </c>
      <c r="G85" s="5">
        <v>1</v>
      </c>
      <c r="H85" s="6">
        <v>1</v>
      </c>
      <c r="I85" s="7">
        <v>1</v>
      </c>
      <c r="J85" s="8">
        <v>1</v>
      </c>
      <c r="K85" s="51">
        <f t="shared" si="16"/>
        <v>10</v>
      </c>
      <c r="L85" s="51">
        <f t="shared" si="17"/>
        <v>10</v>
      </c>
      <c r="M85" s="51">
        <f t="shared" si="18"/>
        <v>10</v>
      </c>
      <c r="N85" s="52">
        <f t="shared" si="19"/>
        <v>30</v>
      </c>
      <c r="O85" s="13">
        <f t="shared" si="20"/>
        <v>1</v>
      </c>
      <c r="P85">
        <f t="shared" si="21"/>
        <v>3.9916666666666667</v>
      </c>
      <c r="Q85" s="83">
        <f t="shared" si="22"/>
        <v>1</v>
      </c>
      <c r="R85" s="4">
        <f t="shared" si="23"/>
        <v>5.3612903225806461</v>
      </c>
      <c r="S85" s="13">
        <f t="shared" si="24"/>
        <v>1</v>
      </c>
      <c r="T85">
        <f t="shared" si="25"/>
        <v>5.3656716417910451</v>
      </c>
      <c r="U85" s="82">
        <f t="shared" si="26"/>
        <v>19</v>
      </c>
    </row>
    <row r="86" spans="1:21" ht="16.5" thickBot="1">
      <c r="A86">
        <v>82</v>
      </c>
      <c r="B86" s="75"/>
      <c r="C86" s="76"/>
      <c r="D86" s="77"/>
      <c r="E86" s="9">
        <v>1</v>
      </c>
      <c r="F86" s="10">
        <v>1</v>
      </c>
      <c r="G86" s="5">
        <v>1</v>
      </c>
      <c r="H86" s="6">
        <v>1</v>
      </c>
      <c r="I86" s="7">
        <v>1</v>
      </c>
      <c r="J86" s="8">
        <v>1</v>
      </c>
      <c r="K86" s="51">
        <f t="shared" si="16"/>
        <v>10</v>
      </c>
      <c r="L86" s="51">
        <f t="shared" si="17"/>
        <v>10</v>
      </c>
      <c r="M86" s="51">
        <f t="shared" si="18"/>
        <v>10</v>
      </c>
      <c r="N86" s="52">
        <f t="shared" si="19"/>
        <v>30</v>
      </c>
      <c r="O86" s="13">
        <f t="shared" si="20"/>
        <v>1</v>
      </c>
      <c r="P86">
        <f t="shared" si="21"/>
        <v>3.9916666666666667</v>
      </c>
      <c r="Q86" s="83">
        <f t="shared" si="22"/>
        <v>1</v>
      </c>
      <c r="R86" s="4">
        <f t="shared" si="23"/>
        <v>5.3612903225806461</v>
      </c>
      <c r="S86" s="13">
        <f t="shared" si="24"/>
        <v>1</v>
      </c>
      <c r="T86">
        <f t="shared" si="25"/>
        <v>5.3656716417910451</v>
      </c>
      <c r="U86" s="82">
        <f t="shared" si="26"/>
        <v>19</v>
      </c>
    </row>
    <row r="87" spans="1:21" ht="16.5" thickBot="1">
      <c r="A87">
        <v>83</v>
      </c>
      <c r="B87" s="53"/>
      <c r="C87" s="57"/>
      <c r="D87" s="54"/>
      <c r="E87" s="9">
        <v>1</v>
      </c>
      <c r="F87" s="10">
        <v>1</v>
      </c>
      <c r="G87" s="5">
        <v>1</v>
      </c>
      <c r="H87" s="6">
        <v>1</v>
      </c>
      <c r="I87" s="7">
        <v>1</v>
      </c>
      <c r="J87" s="8">
        <v>1</v>
      </c>
      <c r="K87" s="51">
        <f t="shared" si="16"/>
        <v>10</v>
      </c>
      <c r="L87" s="51">
        <f t="shared" si="17"/>
        <v>10</v>
      </c>
      <c r="M87" s="51">
        <f t="shared" si="18"/>
        <v>10</v>
      </c>
      <c r="N87" s="52">
        <f t="shared" si="19"/>
        <v>30</v>
      </c>
      <c r="O87" s="13">
        <f t="shared" si="20"/>
        <v>1</v>
      </c>
      <c r="P87">
        <f t="shared" si="21"/>
        <v>3.9916666666666667</v>
      </c>
      <c r="Q87" s="83">
        <f t="shared" si="22"/>
        <v>1</v>
      </c>
      <c r="R87" s="4">
        <f t="shared" si="23"/>
        <v>5.3612903225806461</v>
      </c>
      <c r="S87" s="13">
        <f t="shared" si="24"/>
        <v>1</v>
      </c>
      <c r="T87">
        <f t="shared" si="25"/>
        <v>5.3656716417910451</v>
      </c>
      <c r="U87" s="82">
        <f t="shared" si="26"/>
        <v>19</v>
      </c>
    </row>
    <row r="88" spans="1:21" ht="16.5" thickBot="1">
      <c r="A88">
        <v>84</v>
      </c>
      <c r="B88" s="72"/>
      <c r="C88" s="73"/>
      <c r="D88" s="74"/>
      <c r="E88" s="9">
        <v>1</v>
      </c>
      <c r="F88" s="10">
        <v>1</v>
      </c>
      <c r="G88" s="5">
        <v>1</v>
      </c>
      <c r="H88" s="6">
        <v>1</v>
      </c>
      <c r="I88" s="7">
        <v>1</v>
      </c>
      <c r="J88" s="8">
        <v>1</v>
      </c>
      <c r="K88" s="51">
        <f t="shared" si="16"/>
        <v>10</v>
      </c>
      <c r="L88" s="51">
        <f t="shared" si="17"/>
        <v>10</v>
      </c>
      <c r="M88" s="51">
        <f t="shared" si="18"/>
        <v>10</v>
      </c>
      <c r="N88" s="52">
        <f t="shared" si="19"/>
        <v>30</v>
      </c>
      <c r="O88" s="13">
        <f t="shared" si="20"/>
        <v>1</v>
      </c>
      <c r="P88">
        <f t="shared" si="21"/>
        <v>3.9916666666666667</v>
      </c>
      <c r="Q88" s="83">
        <f t="shared" si="22"/>
        <v>1</v>
      </c>
      <c r="R88" s="4">
        <f t="shared" si="23"/>
        <v>5.3612903225806461</v>
      </c>
      <c r="S88" s="13">
        <f t="shared" si="24"/>
        <v>1</v>
      </c>
      <c r="T88">
        <f t="shared" si="25"/>
        <v>5.3656716417910451</v>
      </c>
      <c r="U88" s="82">
        <f t="shared" si="26"/>
        <v>19</v>
      </c>
    </row>
    <row r="89" spans="1:21" ht="16.5" thickBot="1">
      <c r="A89">
        <v>85</v>
      </c>
      <c r="B89" s="75"/>
      <c r="C89" s="76"/>
      <c r="D89" s="77"/>
      <c r="E89" s="9">
        <v>1</v>
      </c>
      <c r="F89" s="10">
        <v>1</v>
      </c>
      <c r="G89" s="5">
        <v>1</v>
      </c>
      <c r="H89" s="6">
        <v>1</v>
      </c>
      <c r="I89" s="7">
        <v>1</v>
      </c>
      <c r="J89" s="8">
        <v>1</v>
      </c>
      <c r="K89" s="51">
        <f t="shared" si="16"/>
        <v>10</v>
      </c>
      <c r="L89" s="51">
        <f t="shared" si="17"/>
        <v>10</v>
      </c>
      <c r="M89" s="51">
        <f t="shared" si="18"/>
        <v>10</v>
      </c>
      <c r="N89" s="52">
        <f t="shared" si="19"/>
        <v>30</v>
      </c>
      <c r="O89" s="13">
        <f t="shared" si="20"/>
        <v>1</v>
      </c>
      <c r="P89">
        <f t="shared" si="21"/>
        <v>3.9916666666666667</v>
      </c>
      <c r="Q89" s="83">
        <f t="shared" si="22"/>
        <v>1</v>
      </c>
      <c r="R89" s="4">
        <f t="shared" si="23"/>
        <v>5.3612903225806461</v>
      </c>
      <c r="S89" s="13">
        <f t="shared" si="24"/>
        <v>1</v>
      </c>
      <c r="T89">
        <f t="shared" si="25"/>
        <v>5.3656716417910451</v>
      </c>
      <c r="U89" s="82">
        <f t="shared" si="26"/>
        <v>19</v>
      </c>
    </row>
    <row r="90" spans="1:21" ht="16.5" thickBot="1">
      <c r="A90">
        <v>86</v>
      </c>
      <c r="B90" s="53"/>
      <c r="C90" s="57"/>
      <c r="D90" s="54"/>
      <c r="E90" s="9">
        <v>1</v>
      </c>
      <c r="F90" s="10">
        <v>1</v>
      </c>
      <c r="G90" s="5">
        <v>1</v>
      </c>
      <c r="H90" s="6">
        <v>1</v>
      </c>
      <c r="I90" s="7">
        <v>1</v>
      </c>
      <c r="J90" s="8">
        <v>1</v>
      </c>
      <c r="K90" s="51">
        <f t="shared" si="16"/>
        <v>10</v>
      </c>
      <c r="L90" s="51">
        <f t="shared" si="17"/>
        <v>10</v>
      </c>
      <c r="M90" s="51">
        <f t="shared" si="18"/>
        <v>10</v>
      </c>
      <c r="N90" s="52">
        <f t="shared" si="19"/>
        <v>30</v>
      </c>
      <c r="O90" s="13">
        <f t="shared" si="20"/>
        <v>1</v>
      </c>
      <c r="P90">
        <f t="shared" si="21"/>
        <v>3.9916666666666667</v>
      </c>
      <c r="Q90" s="83">
        <f t="shared" si="22"/>
        <v>1</v>
      </c>
      <c r="R90" s="4">
        <f t="shared" si="23"/>
        <v>5.3612903225806461</v>
      </c>
      <c r="S90" s="13">
        <f t="shared" si="24"/>
        <v>1</v>
      </c>
      <c r="T90">
        <f t="shared" si="25"/>
        <v>5.3656716417910451</v>
      </c>
      <c r="U90" s="82">
        <f t="shared" si="26"/>
        <v>19</v>
      </c>
    </row>
    <row r="91" spans="1:21" ht="16.5" thickBot="1">
      <c r="A91">
        <v>87</v>
      </c>
      <c r="B91" s="72"/>
      <c r="C91" s="73"/>
      <c r="D91" s="74"/>
      <c r="E91" s="9">
        <v>1</v>
      </c>
      <c r="F91" s="10">
        <v>1</v>
      </c>
      <c r="G91" s="5">
        <v>1</v>
      </c>
      <c r="H91" s="6">
        <v>1</v>
      </c>
      <c r="I91" s="7">
        <v>1</v>
      </c>
      <c r="J91" s="8">
        <v>1</v>
      </c>
      <c r="K91" s="51">
        <f t="shared" si="16"/>
        <v>10</v>
      </c>
      <c r="L91" s="51">
        <f t="shared" si="17"/>
        <v>10</v>
      </c>
      <c r="M91" s="51">
        <f t="shared" si="18"/>
        <v>10</v>
      </c>
      <c r="N91" s="52">
        <f t="shared" si="19"/>
        <v>30</v>
      </c>
      <c r="O91" s="13">
        <f t="shared" si="20"/>
        <v>1</v>
      </c>
      <c r="P91">
        <f t="shared" si="21"/>
        <v>3.9916666666666667</v>
      </c>
      <c r="Q91" s="83">
        <f t="shared" si="22"/>
        <v>1</v>
      </c>
      <c r="R91" s="4">
        <f t="shared" si="23"/>
        <v>5.3612903225806461</v>
      </c>
      <c r="S91" s="13">
        <f t="shared" si="24"/>
        <v>1</v>
      </c>
      <c r="T91">
        <f t="shared" si="25"/>
        <v>5.3656716417910451</v>
      </c>
      <c r="U91" s="82">
        <f t="shared" si="26"/>
        <v>19</v>
      </c>
    </row>
    <row r="92" spans="1:21" ht="16.5" thickBot="1">
      <c r="A92">
        <v>88</v>
      </c>
      <c r="B92" s="75"/>
      <c r="C92" s="76"/>
      <c r="D92" s="77"/>
      <c r="E92" s="9">
        <v>1</v>
      </c>
      <c r="F92" s="10">
        <v>1</v>
      </c>
      <c r="G92" s="5">
        <v>1</v>
      </c>
      <c r="H92" s="6">
        <v>1</v>
      </c>
      <c r="I92" s="7">
        <v>1</v>
      </c>
      <c r="J92" s="8">
        <v>1</v>
      </c>
      <c r="K92" s="51">
        <f t="shared" si="16"/>
        <v>10</v>
      </c>
      <c r="L92" s="51">
        <f t="shared" si="17"/>
        <v>10</v>
      </c>
      <c r="M92" s="51">
        <f t="shared" si="18"/>
        <v>10</v>
      </c>
      <c r="N92" s="52">
        <f t="shared" si="19"/>
        <v>30</v>
      </c>
      <c r="O92" s="13">
        <f t="shared" si="20"/>
        <v>1</v>
      </c>
      <c r="P92">
        <f t="shared" si="21"/>
        <v>3.9916666666666667</v>
      </c>
      <c r="Q92" s="83">
        <f t="shared" si="22"/>
        <v>1</v>
      </c>
      <c r="R92" s="4">
        <f t="shared" si="23"/>
        <v>5.3612903225806461</v>
      </c>
      <c r="S92" s="13">
        <f t="shared" si="24"/>
        <v>1</v>
      </c>
      <c r="T92">
        <f t="shared" si="25"/>
        <v>5.3656716417910451</v>
      </c>
      <c r="U92" s="82">
        <f t="shared" si="26"/>
        <v>19</v>
      </c>
    </row>
    <row r="93" spans="1:21" ht="16.5" thickBot="1">
      <c r="A93">
        <v>89</v>
      </c>
      <c r="B93" s="53"/>
      <c r="C93" s="57"/>
      <c r="D93" s="54"/>
      <c r="E93" s="9">
        <v>1</v>
      </c>
      <c r="F93" s="10">
        <v>1</v>
      </c>
      <c r="G93" s="5">
        <v>1</v>
      </c>
      <c r="H93" s="6">
        <v>1</v>
      </c>
      <c r="I93" s="7">
        <v>1</v>
      </c>
      <c r="J93" s="8">
        <v>1</v>
      </c>
      <c r="K93" s="51">
        <f t="shared" si="16"/>
        <v>10</v>
      </c>
      <c r="L93" s="51">
        <f t="shared" si="17"/>
        <v>10</v>
      </c>
      <c r="M93" s="51">
        <f t="shared" si="18"/>
        <v>10</v>
      </c>
      <c r="N93" s="52">
        <f t="shared" si="19"/>
        <v>30</v>
      </c>
      <c r="O93" s="13">
        <f t="shared" si="20"/>
        <v>1</v>
      </c>
      <c r="P93">
        <f t="shared" si="21"/>
        <v>3.9916666666666667</v>
      </c>
      <c r="Q93" s="83">
        <f t="shared" si="22"/>
        <v>1</v>
      </c>
      <c r="R93" s="4">
        <f t="shared" si="23"/>
        <v>5.3612903225806461</v>
      </c>
      <c r="S93" s="13">
        <f t="shared" si="24"/>
        <v>1</v>
      </c>
      <c r="T93">
        <f t="shared" si="25"/>
        <v>5.3656716417910451</v>
      </c>
      <c r="U93" s="82">
        <f t="shared" si="26"/>
        <v>19</v>
      </c>
    </row>
    <row r="94" spans="1:21" ht="16.5" thickBot="1">
      <c r="A94">
        <v>90</v>
      </c>
      <c r="B94" s="72"/>
      <c r="C94" s="73"/>
      <c r="D94" s="74"/>
      <c r="E94" s="9">
        <v>1</v>
      </c>
      <c r="F94" s="10">
        <v>1</v>
      </c>
      <c r="G94" s="5">
        <v>1</v>
      </c>
      <c r="H94" s="6">
        <v>1</v>
      </c>
      <c r="I94" s="7">
        <v>1</v>
      </c>
      <c r="J94" s="8">
        <v>1</v>
      </c>
      <c r="K94" s="51">
        <f t="shared" si="16"/>
        <v>10</v>
      </c>
      <c r="L94" s="51">
        <f t="shared" si="17"/>
        <v>10</v>
      </c>
      <c r="M94" s="51">
        <f t="shared" si="18"/>
        <v>10</v>
      </c>
      <c r="N94" s="52">
        <f t="shared" si="19"/>
        <v>30</v>
      </c>
      <c r="O94" s="13">
        <f t="shared" si="20"/>
        <v>1</v>
      </c>
      <c r="P94">
        <f t="shared" si="21"/>
        <v>3.9916666666666667</v>
      </c>
      <c r="Q94" s="83">
        <f t="shared" si="22"/>
        <v>1</v>
      </c>
      <c r="R94" s="4">
        <f t="shared" si="23"/>
        <v>5.3612903225806461</v>
      </c>
      <c r="S94" s="13">
        <f t="shared" si="24"/>
        <v>1</v>
      </c>
      <c r="T94">
        <f t="shared" si="25"/>
        <v>5.3656716417910451</v>
      </c>
      <c r="U94" s="82">
        <f t="shared" si="26"/>
        <v>19</v>
      </c>
    </row>
    <row r="95" spans="1:21" ht="16.5" thickBot="1">
      <c r="A95">
        <v>91</v>
      </c>
      <c r="B95" s="75"/>
      <c r="C95" s="76"/>
      <c r="D95" s="77"/>
      <c r="E95" s="9">
        <v>1</v>
      </c>
      <c r="F95" s="10">
        <v>1</v>
      </c>
      <c r="G95" s="5">
        <v>1</v>
      </c>
      <c r="H95" s="6">
        <v>1</v>
      </c>
      <c r="I95" s="7">
        <v>1</v>
      </c>
      <c r="J95" s="8">
        <v>1</v>
      </c>
      <c r="K95" s="51">
        <f t="shared" si="16"/>
        <v>10</v>
      </c>
      <c r="L95" s="51">
        <f t="shared" si="17"/>
        <v>10</v>
      </c>
      <c r="M95" s="51">
        <f t="shared" si="18"/>
        <v>10</v>
      </c>
      <c r="N95" s="52">
        <f t="shared" si="19"/>
        <v>30</v>
      </c>
      <c r="O95" s="13">
        <f t="shared" si="20"/>
        <v>1</v>
      </c>
      <c r="P95">
        <f t="shared" si="21"/>
        <v>3.9916666666666667</v>
      </c>
      <c r="Q95" s="83">
        <f t="shared" si="22"/>
        <v>1</v>
      </c>
      <c r="R95" s="4">
        <f t="shared" si="23"/>
        <v>5.3612903225806461</v>
      </c>
      <c r="S95" s="13">
        <f t="shared" si="24"/>
        <v>1</v>
      </c>
      <c r="T95">
        <f t="shared" si="25"/>
        <v>5.3656716417910451</v>
      </c>
      <c r="U95" s="82">
        <f t="shared" si="26"/>
        <v>19</v>
      </c>
    </row>
    <row r="96" spans="1:21" ht="16.5" thickBot="1">
      <c r="A96">
        <v>92</v>
      </c>
      <c r="B96" s="53"/>
      <c r="C96" s="57"/>
      <c r="D96" s="54"/>
      <c r="E96" s="9">
        <v>1</v>
      </c>
      <c r="F96" s="10">
        <v>1</v>
      </c>
      <c r="G96" s="5">
        <v>1</v>
      </c>
      <c r="H96" s="6">
        <v>1</v>
      </c>
      <c r="I96" s="7">
        <v>1</v>
      </c>
      <c r="J96" s="8">
        <v>1</v>
      </c>
      <c r="K96" s="51">
        <f t="shared" si="16"/>
        <v>10</v>
      </c>
      <c r="L96" s="51">
        <f t="shared" si="17"/>
        <v>10</v>
      </c>
      <c r="M96" s="51">
        <f t="shared" si="18"/>
        <v>10</v>
      </c>
      <c r="N96" s="52">
        <f t="shared" si="19"/>
        <v>30</v>
      </c>
      <c r="O96" s="13">
        <f t="shared" si="20"/>
        <v>1</v>
      </c>
      <c r="P96">
        <f t="shared" si="21"/>
        <v>3.9916666666666667</v>
      </c>
      <c r="Q96" s="83">
        <f t="shared" si="22"/>
        <v>1</v>
      </c>
      <c r="R96" s="4">
        <f t="shared" si="23"/>
        <v>5.3612903225806461</v>
      </c>
      <c r="S96" s="13">
        <f t="shared" si="24"/>
        <v>1</v>
      </c>
      <c r="T96">
        <f t="shared" si="25"/>
        <v>5.3656716417910451</v>
      </c>
      <c r="U96" s="82">
        <f t="shared" si="26"/>
        <v>19</v>
      </c>
    </row>
    <row r="97" spans="1:21" ht="16.5" thickBot="1">
      <c r="A97">
        <v>93</v>
      </c>
      <c r="B97" s="72"/>
      <c r="C97" s="73"/>
      <c r="D97" s="74"/>
      <c r="E97" s="9">
        <v>1</v>
      </c>
      <c r="F97" s="10">
        <v>1</v>
      </c>
      <c r="G97" s="5">
        <v>1</v>
      </c>
      <c r="H97" s="6">
        <v>1</v>
      </c>
      <c r="I97" s="7">
        <v>1</v>
      </c>
      <c r="J97" s="8">
        <v>1</v>
      </c>
      <c r="K97" s="51">
        <f t="shared" si="16"/>
        <v>10</v>
      </c>
      <c r="L97" s="51">
        <f t="shared" si="17"/>
        <v>10</v>
      </c>
      <c r="M97" s="51">
        <f t="shared" si="18"/>
        <v>10</v>
      </c>
      <c r="N97" s="52">
        <f t="shared" si="19"/>
        <v>30</v>
      </c>
      <c r="O97" s="13">
        <f t="shared" si="20"/>
        <v>1</v>
      </c>
      <c r="P97">
        <f t="shared" si="21"/>
        <v>3.9916666666666667</v>
      </c>
      <c r="Q97" s="83">
        <f t="shared" si="22"/>
        <v>1</v>
      </c>
      <c r="R97" s="4">
        <f t="shared" si="23"/>
        <v>5.3612903225806461</v>
      </c>
      <c r="S97" s="13">
        <f t="shared" si="24"/>
        <v>1</v>
      </c>
      <c r="T97">
        <f t="shared" si="25"/>
        <v>5.3656716417910451</v>
      </c>
      <c r="U97" s="82">
        <f t="shared" si="26"/>
        <v>19</v>
      </c>
    </row>
    <row r="98" spans="1:21" ht="16.5" thickBot="1">
      <c r="A98">
        <v>94</v>
      </c>
      <c r="B98" s="75"/>
      <c r="C98" s="76"/>
      <c r="D98" s="77"/>
      <c r="E98" s="9">
        <v>1</v>
      </c>
      <c r="F98" s="10">
        <v>1</v>
      </c>
      <c r="G98" s="5">
        <v>1</v>
      </c>
      <c r="H98" s="6">
        <v>1</v>
      </c>
      <c r="I98" s="7">
        <v>1</v>
      </c>
      <c r="J98" s="8">
        <v>1</v>
      </c>
      <c r="K98" s="51">
        <f t="shared" si="16"/>
        <v>10</v>
      </c>
      <c r="L98" s="51">
        <f t="shared" si="17"/>
        <v>10</v>
      </c>
      <c r="M98" s="51">
        <f t="shared" si="18"/>
        <v>10</v>
      </c>
      <c r="N98" s="52">
        <f t="shared" si="19"/>
        <v>30</v>
      </c>
      <c r="O98" s="13">
        <f t="shared" si="20"/>
        <v>1</v>
      </c>
      <c r="P98">
        <f t="shared" si="21"/>
        <v>3.9916666666666667</v>
      </c>
      <c r="Q98" s="83">
        <f t="shared" si="22"/>
        <v>1</v>
      </c>
      <c r="R98" s="4">
        <f t="shared" si="23"/>
        <v>5.3612903225806461</v>
      </c>
      <c r="S98" s="13">
        <f t="shared" si="24"/>
        <v>1</v>
      </c>
      <c r="T98">
        <f t="shared" si="25"/>
        <v>5.3656716417910451</v>
      </c>
      <c r="U98" s="82">
        <f t="shared" si="26"/>
        <v>19</v>
      </c>
    </row>
    <row r="99" spans="1:21" ht="16.5" thickBot="1">
      <c r="A99">
        <v>95</v>
      </c>
      <c r="B99" s="53"/>
      <c r="C99" s="57"/>
      <c r="D99" s="54"/>
      <c r="E99" s="9">
        <v>1</v>
      </c>
      <c r="F99" s="10">
        <v>1</v>
      </c>
      <c r="G99" s="5">
        <v>1</v>
      </c>
      <c r="H99" s="6">
        <v>1</v>
      </c>
      <c r="I99" s="7">
        <v>1</v>
      </c>
      <c r="J99" s="8">
        <v>1</v>
      </c>
      <c r="K99" s="51">
        <f t="shared" si="16"/>
        <v>10</v>
      </c>
      <c r="L99" s="51">
        <f t="shared" si="17"/>
        <v>10</v>
      </c>
      <c r="M99" s="51">
        <f t="shared" si="18"/>
        <v>10</v>
      </c>
      <c r="N99" s="52">
        <f t="shared" si="19"/>
        <v>30</v>
      </c>
      <c r="O99" s="13">
        <f t="shared" si="20"/>
        <v>1</v>
      </c>
      <c r="P99">
        <f t="shared" si="21"/>
        <v>3.9916666666666667</v>
      </c>
      <c r="Q99" s="83">
        <f t="shared" si="22"/>
        <v>1</v>
      </c>
      <c r="R99" s="4">
        <f t="shared" si="23"/>
        <v>5.3612903225806461</v>
      </c>
      <c r="S99" s="13">
        <f t="shared" si="24"/>
        <v>1</v>
      </c>
      <c r="T99">
        <f t="shared" si="25"/>
        <v>5.3656716417910451</v>
      </c>
      <c r="U99" s="82">
        <f t="shared" si="26"/>
        <v>19</v>
      </c>
    </row>
    <row r="100" spans="1:21" ht="16.5" thickBot="1">
      <c r="A100">
        <v>96</v>
      </c>
      <c r="B100" s="72"/>
      <c r="C100" s="73"/>
      <c r="D100" s="74"/>
      <c r="E100" s="9">
        <v>1</v>
      </c>
      <c r="F100" s="10">
        <v>1</v>
      </c>
      <c r="G100" s="5">
        <v>1</v>
      </c>
      <c r="H100" s="6">
        <v>1</v>
      </c>
      <c r="I100" s="7">
        <v>1</v>
      </c>
      <c r="J100" s="8">
        <v>1</v>
      </c>
      <c r="K100" s="51">
        <f t="shared" si="16"/>
        <v>10</v>
      </c>
      <c r="L100" s="51">
        <f t="shared" si="17"/>
        <v>10</v>
      </c>
      <c r="M100" s="51">
        <f t="shared" si="18"/>
        <v>10</v>
      </c>
      <c r="N100" s="52">
        <f t="shared" si="19"/>
        <v>30</v>
      </c>
      <c r="O100" s="13">
        <f t="shared" si="20"/>
        <v>1</v>
      </c>
      <c r="P100">
        <f t="shared" si="21"/>
        <v>3.9916666666666667</v>
      </c>
      <c r="Q100" s="83">
        <f t="shared" si="22"/>
        <v>1</v>
      </c>
      <c r="R100" s="4">
        <f t="shared" si="23"/>
        <v>5.3612903225806461</v>
      </c>
      <c r="S100" s="13">
        <f t="shared" si="24"/>
        <v>1</v>
      </c>
      <c r="T100">
        <f t="shared" si="25"/>
        <v>5.3656716417910451</v>
      </c>
      <c r="U100" s="82">
        <f t="shared" si="26"/>
        <v>19</v>
      </c>
    </row>
    <row r="101" spans="1:21" ht="16.5" thickBot="1">
      <c r="A101">
        <v>97</v>
      </c>
      <c r="B101" s="75"/>
      <c r="C101" s="76"/>
      <c r="D101" s="77"/>
      <c r="E101" s="9">
        <v>1</v>
      </c>
      <c r="F101" s="10">
        <v>1</v>
      </c>
      <c r="G101" s="5">
        <v>1</v>
      </c>
      <c r="H101" s="6">
        <v>1</v>
      </c>
      <c r="I101" s="7">
        <v>1</v>
      </c>
      <c r="J101" s="8">
        <v>1</v>
      </c>
      <c r="K101" s="51">
        <f t="shared" si="16"/>
        <v>10</v>
      </c>
      <c r="L101" s="51">
        <f t="shared" si="17"/>
        <v>10</v>
      </c>
      <c r="M101" s="51">
        <f t="shared" si="18"/>
        <v>10</v>
      </c>
      <c r="N101" s="52">
        <f t="shared" si="19"/>
        <v>30</v>
      </c>
      <c r="O101" s="13">
        <f t="shared" si="20"/>
        <v>1</v>
      </c>
      <c r="P101">
        <f t="shared" si="21"/>
        <v>3.9916666666666667</v>
      </c>
      <c r="Q101" s="83">
        <f t="shared" si="22"/>
        <v>1</v>
      </c>
      <c r="R101" s="4">
        <f t="shared" si="23"/>
        <v>5.3612903225806461</v>
      </c>
      <c r="S101" s="13">
        <f t="shared" si="24"/>
        <v>1</v>
      </c>
      <c r="T101">
        <f t="shared" si="25"/>
        <v>5.3656716417910451</v>
      </c>
      <c r="U101" s="82">
        <f t="shared" si="26"/>
        <v>19</v>
      </c>
    </row>
    <row r="102" spans="1:21" ht="16.5" thickBot="1">
      <c r="A102">
        <v>98</v>
      </c>
      <c r="B102" s="53"/>
      <c r="C102" s="57"/>
      <c r="D102" s="54"/>
      <c r="E102" s="9">
        <v>1</v>
      </c>
      <c r="F102" s="10">
        <v>1</v>
      </c>
      <c r="G102" s="5">
        <v>1</v>
      </c>
      <c r="H102" s="6">
        <v>1</v>
      </c>
      <c r="I102" s="7">
        <v>1</v>
      </c>
      <c r="J102" s="8">
        <v>1</v>
      </c>
      <c r="K102" s="51">
        <f t="shared" si="16"/>
        <v>10</v>
      </c>
      <c r="L102" s="51">
        <f t="shared" si="17"/>
        <v>10</v>
      </c>
      <c r="M102" s="51">
        <f t="shared" si="18"/>
        <v>10</v>
      </c>
      <c r="N102" s="52">
        <f t="shared" si="19"/>
        <v>30</v>
      </c>
      <c r="O102" s="13">
        <f t="shared" si="20"/>
        <v>1</v>
      </c>
      <c r="P102">
        <f t="shared" si="21"/>
        <v>3.9916666666666667</v>
      </c>
      <c r="Q102" s="83">
        <f t="shared" si="22"/>
        <v>1</v>
      </c>
      <c r="R102" s="4">
        <f t="shared" si="23"/>
        <v>5.3612903225806461</v>
      </c>
      <c r="S102" s="13">
        <f t="shared" si="24"/>
        <v>1</v>
      </c>
      <c r="T102">
        <f t="shared" si="25"/>
        <v>5.3656716417910451</v>
      </c>
      <c r="U102" s="82">
        <f t="shared" si="26"/>
        <v>19</v>
      </c>
    </row>
    <row r="103" spans="1:21" ht="16.5" thickBot="1">
      <c r="A103">
        <v>99</v>
      </c>
      <c r="B103" s="72"/>
      <c r="C103" s="73"/>
      <c r="D103" s="74"/>
      <c r="E103" s="9">
        <v>1</v>
      </c>
      <c r="F103" s="10">
        <v>1</v>
      </c>
      <c r="G103" s="5">
        <v>1</v>
      </c>
      <c r="H103" s="6">
        <v>1</v>
      </c>
      <c r="I103" s="7">
        <v>1</v>
      </c>
      <c r="J103" s="8">
        <v>1</v>
      </c>
      <c r="K103" s="51">
        <f t="shared" si="16"/>
        <v>10</v>
      </c>
      <c r="L103" s="51">
        <f t="shared" si="17"/>
        <v>10</v>
      </c>
      <c r="M103" s="51">
        <f t="shared" si="18"/>
        <v>10</v>
      </c>
      <c r="N103" s="52">
        <f t="shared" si="19"/>
        <v>30</v>
      </c>
      <c r="O103" s="13">
        <f t="shared" si="20"/>
        <v>1</v>
      </c>
      <c r="P103">
        <f t="shared" si="21"/>
        <v>3.9916666666666667</v>
      </c>
      <c r="Q103" s="83">
        <f t="shared" si="22"/>
        <v>1</v>
      </c>
      <c r="R103" s="4">
        <f t="shared" si="23"/>
        <v>5.3612903225806461</v>
      </c>
      <c r="S103" s="13">
        <f t="shared" si="24"/>
        <v>1</v>
      </c>
      <c r="T103">
        <f t="shared" si="25"/>
        <v>5.3656716417910451</v>
      </c>
      <c r="U103" s="82">
        <f t="shared" si="26"/>
        <v>19</v>
      </c>
    </row>
    <row r="104" spans="1:21" ht="15.75">
      <c r="A104">
        <v>100</v>
      </c>
      <c r="B104" s="78"/>
      <c r="C104" s="79"/>
      <c r="D104" s="80"/>
      <c r="E104" s="9">
        <v>1</v>
      </c>
      <c r="F104" s="10">
        <v>1</v>
      </c>
      <c r="G104" s="5">
        <v>1</v>
      </c>
      <c r="H104" s="6">
        <v>1</v>
      </c>
      <c r="I104" s="7">
        <v>1</v>
      </c>
      <c r="J104" s="8">
        <v>1</v>
      </c>
      <c r="K104" s="51">
        <f t="shared" si="16"/>
        <v>10</v>
      </c>
      <c r="L104" s="51">
        <f t="shared" si="17"/>
        <v>10</v>
      </c>
      <c r="M104" s="51">
        <f t="shared" si="18"/>
        <v>10</v>
      </c>
      <c r="N104" s="52">
        <f t="shared" si="19"/>
        <v>30</v>
      </c>
      <c r="O104" s="13">
        <f t="shared" si="20"/>
        <v>1</v>
      </c>
      <c r="P104">
        <f t="shared" si="21"/>
        <v>3.9916666666666667</v>
      </c>
      <c r="Q104" s="83">
        <f t="shared" si="22"/>
        <v>1</v>
      </c>
      <c r="R104" s="4">
        <f t="shared" si="23"/>
        <v>5.3612903225806461</v>
      </c>
      <c r="S104" s="13">
        <f t="shared" si="24"/>
        <v>1</v>
      </c>
      <c r="T104">
        <f t="shared" si="25"/>
        <v>5.3656716417910451</v>
      </c>
      <c r="U104" s="82">
        <f t="shared" si="26"/>
        <v>19</v>
      </c>
    </row>
  </sheetData>
  <protectedRanges>
    <protectedRange sqref="C43:D43 C19" name="Oblast1"/>
    <protectedRange sqref="C44:D46 C5:D17 C18 D18:D19 C20:D42" name="Oblast1_1"/>
    <protectedRange sqref="B43 B19" name="Oblast1_2"/>
    <protectedRange sqref="B20:B42 B44:B46 B5:B18" name="Oblast1_1_1"/>
  </protectedRanges>
  <sortState ref="A5:N22">
    <sortCondition descending="1" ref="N5:N22"/>
  </sortState>
  <mergeCells count="8">
    <mergeCell ref="S3:T3"/>
    <mergeCell ref="U3:U4"/>
    <mergeCell ref="A1:N1"/>
    <mergeCell ref="E3:F3"/>
    <mergeCell ref="G3:H3"/>
    <mergeCell ref="I3:J3"/>
    <mergeCell ref="O3:P3"/>
    <mergeCell ref="Q3:R3"/>
  </mergeCells>
  <pageMargins left="0.70866141732283472" right="0.70866141732283472" top="0.78740157480314965" bottom="0.78740157480314965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53"/>
  <sheetViews>
    <sheetView topLeftCell="N1" zoomScaleNormal="100" workbookViewId="0">
      <selection activeCell="AB7" sqref="AB7"/>
    </sheetView>
  </sheetViews>
  <sheetFormatPr defaultRowHeight="15"/>
  <cols>
    <col min="1" max="1" width="5.42578125" style="2" customWidth="1"/>
    <col min="2" max="2" width="1.5703125" customWidth="1"/>
    <col min="3" max="3" width="5.7109375" customWidth="1"/>
    <col min="4" max="4" width="25.5703125" customWidth="1"/>
    <col min="5" max="8" width="8" customWidth="1"/>
    <col min="9" max="9" width="1.5703125" customWidth="1"/>
    <col min="10" max="10" width="12" customWidth="1"/>
    <col min="12" max="12" width="8.140625" customWidth="1"/>
    <col min="13" max="13" width="36.42578125" customWidth="1"/>
    <col min="15" max="15" width="9.140625" style="65"/>
    <col min="17" max="17" width="5.42578125" style="2" customWidth="1"/>
    <col min="18" max="18" width="1.5703125" customWidth="1"/>
    <col min="19" max="19" width="5.7109375" customWidth="1"/>
    <col min="20" max="20" width="25.5703125" customWidth="1"/>
    <col min="21" max="24" width="8" customWidth="1"/>
    <col min="25" max="25" width="1.5703125" customWidth="1"/>
    <col min="26" max="26" width="12.28515625" customWidth="1"/>
  </cols>
  <sheetData>
    <row r="1" spans="1:26" ht="40.5" customHeight="1">
      <c r="A1" s="112" t="s">
        <v>140</v>
      </c>
      <c r="B1" s="112"/>
      <c r="C1" s="112"/>
      <c r="D1" s="112"/>
      <c r="E1" s="112"/>
      <c r="F1" s="112"/>
      <c r="G1" s="112"/>
      <c r="H1" s="112"/>
      <c r="I1" s="112"/>
      <c r="J1" s="112"/>
      <c r="Q1" s="113" t="s">
        <v>142</v>
      </c>
      <c r="R1" s="113"/>
      <c r="S1" s="113"/>
      <c r="T1" s="113"/>
      <c r="U1" s="113"/>
      <c r="V1" s="113"/>
      <c r="W1" s="113"/>
      <c r="X1" s="113"/>
      <c r="Y1" s="113"/>
      <c r="Z1" s="113"/>
    </row>
    <row r="2" spans="1:26" ht="7.5" customHeight="1" thickBot="1"/>
    <row r="3" spans="1:26" ht="45.75" thickBot="1">
      <c r="A3" s="30" t="s">
        <v>0</v>
      </c>
      <c r="B3" s="31"/>
      <c r="C3" s="32" t="s">
        <v>1</v>
      </c>
      <c r="D3" s="33" t="s">
        <v>2</v>
      </c>
      <c r="E3" s="34">
        <v>1</v>
      </c>
      <c r="F3" s="35">
        <v>2</v>
      </c>
      <c r="G3" s="36">
        <v>3</v>
      </c>
      <c r="H3" s="37" t="s">
        <v>11</v>
      </c>
      <c r="I3" s="38"/>
      <c r="J3" s="39" t="s">
        <v>12</v>
      </c>
      <c r="L3" t="s">
        <v>0</v>
      </c>
      <c r="M3" t="s">
        <v>13</v>
      </c>
      <c r="N3" s="62" t="s">
        <v>14</v>
      </c>
      <c r="O3" s="63" t="s">
        <v>15</v>
      </c>
      <c r="Q3" s="30" t="s">
        <v>0</v>
      </c>
      <c r="R3" s="31"/>
      <c r="S3" s="32" t="s">
        <v>1</v>
      </c>
      <c r="T3" s="33" t="s">
        <v>2</v>
      </c>
      <c r="U3" s="34">
        <v>1</v>
      </c>
      <c r="V3" s="35">
        <v>2</v>
      </c>
      <c r="W3" s="36">
        <v>3</v>
      </c>
      <c r="X3" s="37" t="s">
        <v>11</v>
      </c>
      <c r="Y3" s="38"/>
      <c r="Z3" s="39" t="s">
        <v>12</v>
      </c>
    </row>
    <row r="4" spans="1:26" ht="15.75" customHeight="1" thickBot="1"/>
    <row r="5" spans="1:26" ht="15.75" thickBot="1">
      <c r="C5" s="89"/>
      <c r="D5" s="97" t="s">
        <v>27</v>
      </c>
      <c r="L5" s="4">
        <v>1</v>
      </c>
      <c r="M5" s="64" t="str">
        <f>A!D5</f>
        <v>MP Přerov I</v>
      </c>
      <c r="N5" s="64">
        <f>A!N5+A!N6+A!N7</f>
        <v>1131.8137615016194</v>
      </c>
      <c r="O5" s="66">
        <f>(RANK(N5,$N$5:$N$34))</f>
        <v>1</v>
      </c>
      <c r="S5" s="29"/>
      <c r="T5" s="64" t="s">
        <v>27</v>
      </c>
    </row>
    <row r="6" spans="1:26" ht="15.75" thickBot="1">
      <c r="A6" s="26"/>
      <c r="C6" s="90">
        <v>3</v>
      </c>
      <c r="D6" s="91" t="s">
        <v>26</v>
      </c>
      <c r="E6" s="69">
        <v>151.89873417721518</v>
      </c>
      <c r="F6" s="69">
        <v>111.75496688741723</v>
      </c>
      <c r="G6" s="69">
        <v>122.90502793296088</v>
      </c>
      <c r="H6" s="84">
        <v>386.55872899759328</v>
      </c>
      <c r="J6" s="100"/>
      <c r="L6" s="4">
        <v>2</v>
      </c>
      <c r="M6" s="64" t="str">
        <f>A!D8</f>
        <v>MP Přerov II</v>
      </c>
      <c r="N6" s="64">
        <f>A!N8+A!N9+A!N10</f>
        <v>910.61315703498894</v>
      </c>
      <c r="O6" s="66">
        <f t="shared" ref="O6:O34" si="0">(RANK(N6,$N$5:$N$34))</f>
        <v>7</v>
      </c>
      <c r="Q6" s="26"/>
      <c r="S6" s="40">
        <v>3</v>
      </c>
      <c r="T6" s="40" t="s">
        <v>26</v>
      </c>
      <c r="U6" s="69">
        <v>151.89873417721518</v>
      </c>
      <c r="V6" s="69">
        <v>111.75496688741723</v>
      </c>
      <c r="W6" s="69">
        <v>122.90502793296088</v>
      </c>
      <c r="X6" s="69">
        <v>386.55872899759328</v>
      </c>
      <c r="Z6" s="45"/>
    </row>
    <row r="7" spans="1:26" ht="16.5" thickBot="1">
      <c r="A7" s="27">
        <v>1</v>
      </c>
      <c r="C7" s="92">
        <v>4</v>
      </c>
      <c r="D7" s="93" t="s">
        <v>28</v>
      </c>
      <c r="E7" s="64">
        <v>118.46001974333662</v>
      </c>
      <c r="F7" s="64">
        <v>110.29411764705883</v>
      </c>
      <c r="G7" s="64">
        <v>123.27586206896552</v>
      </c>
      <c r="H7" s="85">
        <v>352.02999945936097</v>
      </c>
      <c r="J7" s="101">
        <v>1131.8137615016194</v>
      </c>
      <c r="L7" s="4">
        <v>3</v>
      </c>
      <c r="M7" s="64" t="str">
        <f>A!D11</f>
        <v>MP Zlín A</v>
      </c>
      <c r="N7" s="64">
        <f>A!N11+A!N12+A!N13</f>
        <v>809.23276294621678</v>
      </c>
      <c r="O7" s="66">
        <f t="shared" si="0"/>
        <v>11</v>
      </c>
      <c r="Q7" s="27">
        <v>1</v>
      </c>
      <c r="S7" s="40">
        <v>4</v>
      </c>
      <c r="T7" s="40" t="s">
        <v>28</v>
      </c>
      <c r="U7" s="69">
        <v>118.46001974333662</v>
      </c>
      <c r="V7" s="69">
        <v>110.29411764705883</v>
      </c>
      <c r="W7" s="69">
        <v>123.27586206896552</v>
      </c>
      <c r="X7" s="69">
        <v>352.02999945936097</v>
      </c>
      <c r="Z7" s="71">
        <v>1131.8137615016194</v>
      </c>
    </row>
    <row r="8" spans="1:26" ht="15.75" thickBot="1">
      <c r="A8" s="28"/>
      <c r="C8" s="94">
        <v>5</v>
      </c>
      <c r="D8" s="95" t="s">
        <v>29</v>
      </c>
      <c r="E8" s="86">
        <v>152.28426395939087</v>
      </c>
      <c r="F8" s="86">
        <v>120.57877813504824</v>
      </c>
      <c r="G8" s="86">
        <v>120.36199095022624</v>
      </c>
      <c r="H8" s="87">
        <v>393.22503304466534</v>
      </c>
      <c r="J8" s="102"/>
      <c r="L8" s="4">
        <v>4</v>
      </c>
      <c r="M8" s="64" t="str">
        <f>A!D14</f>
        <v>MP Zlín B</v>
      </c>
      <c r="N8" s="64">
        <f>A!N14+A!N15+A!N15</f>
        <v>814.14292942949908</v>
      </c>
      <c r="O8" s="66">
        <f t="shared" si="0"/>
        <v>10</v>
      </c>
      <c r="Q8" s="28"/>
      <c r="S8" s="40">
        <v>5</v>
      </c>
      <c r="T8" s="40" t="s">
        <v>29</v>
      </c>
      <c r="U8" s="69">
        <v>152.28426395939087</v>
      </c>
      <c r="V8" s="69">
        <v>120.57877813504824</v>
      </c>
      <c r="W8" s="69">
        <v>120.36199095022624</v>
      </c>
      <c r="X8" s="69">
        <v>393.22503304466534</v>
      </c>
      <c r="Z8" s="46"/>
    </row>
    <row r="9" spans="1:26" ht="15.75" thickBot="1">
      <c r="C9" s="89"/>
      <c r="D9" s="89"/>
      <c r="J9" s="98"/>
      <c r="L9" s="4">
        <v>5</v>
      </c>
      <c r="M9" s="64" t="str">
        <f>A!D17</f>
        <v>MP Rožnov p. Rad.</v>
      </c>
      <c r="N9" s="64">
        <f>A!N17+A!N18+A!N19</f>
        <v>700.76091050856974</v>
      </c>
      <c r="O9" s="66">
        <f t="shared" si="0"/>
        <v>18</v>
      </c>
    </row>
    <row r="10" spans="1:26" ht="15.75" thickBot="1">
      <c r="C10" s="89"/>
      <c r="D10" s="97" t="s">
        <v>85</v>
      </c>
      <c r="J10" s="98"/>
      <c r="L10" s="4">
        <v>6</v>
      </c>
      <c r="M10" s="64" t="str">
        <f>A!D20</f>
        <v>MP Blansko</v>
      </c>
      <c r="N10" s="64">
        <f>A!N20+A!N21+A!N22</f>
        <v>1019.0126467475611</v>
      </c>
      <c r="O10" s="66">
        <f t="shared" si="0"/>
        <v>5</v>
      </c>
      <c r="S10" s="29"/>
      <c r="T10" s="64" t="str">
        <f>A!D8</f>
        <v>MP Přerov II</v>
      </c>
    </row>
    <row r="11" spans="1:26" ht="15.75" thickBot="1">
      <c r="A11" s="26"/>
      <c r="C11" s="90">
        <v>64</v>
      </c>
      <c r="D11" s="91" t="s">
        <v>84</v>
      </c>
      <c r="E11" s="69">
        <v>87.051142546245913</v>
      </c>
      <c r="F11" s="69">
        <v>125.52301255230127</v>
      </c>
      <c r="G11" s="69">
        <v>107.32538330494037</v>
      </c>
      <c r="H11" s="84">
        <v>319.89953840348755</v>
      </c>
      <c r="J11" s="100"/>
      <c r="L11" s="4">
        <v>7</v>
      </c>
      <c r="M11" s="64" t="str">
        <f>A!D23</f>
        <v>MP Olomouc</v>
      </c>
      <c r="N11" s="64">
        <f>A!N23+A!N24+A!N25</f>
        <v>880.51110188132759</v>
      </c>
      <c r="O11" s="66">
        <f t="shared" si="0"/>
        <v>9</v>
      </c>
      <c r="Q11" s="26"/>
      <c r="S11" s="40">
        <f>A!B8</f>
        <v>6</v>
      </c>
      <c r="T11" s="40" t="str">
        <f>A!C8</f>
        <v>Ambruz Libor</v>
      </c>
      <c r="U11" s="69">
        <f>A!K8</f>
        <v>71.813285457809698</v>
      </c>
      <c r="V11" s="69">
        <f>A!L8</f>
        <v>105.18934081346424</v>
      </c>
      <c r="W11" s="69">
        <f>A!M8</f>
        <v>86.700955180014688</v>
      </c>
      <c r="X11" s="69">
        <f>A!N8</f>
        <v>263.70358145128864</v>
      </c>
      <c r="Z11" s="45"/>
    </row>
    <row r="12" spans="1:26" ht="16.5" thickBot="1">
      <c r="A12" s="27">
        <v>2</v>
      </c>
      <c r="C12" s="92">
        <v>65</v>
      </c>
      <c r="D12" s="93" t="s">
        <v>86</v>
      </c>
      <c r="E12" s="64">
        <v>155.03875968992247</v>
      </c>
      <c r="F12" s="64">
        <v>105.29891304347827</v>
      </c>
      <c r="G12" s="64">
        <v>117.21907841552144</v>
      </c>
      <c r="H12" s="85">
        <v>377.55675114892216</v>
      </c>
      <c r="J12" s="101">
        <v>1076.643830097443</v>
      </c>
      <c r="L12" s="4">
        <v>8</v>
      </c>
      <c r="M12" s="64" t="str">
        <f>A!D26</f>
        <v>MP Česká Třebová</v>
      </c>
      <c r="N12" s="64">
        <f>A!N26+A!N27+A!N28</f>
        <v>897.60145278353866</v>
      </c>
      <c r="O12" s="66">
        <f t="shared" si="0"/>
        <v>8</v>
      </c>
      <c r="Q12" s="27">
        <v>2</v>
      </c>
      <c r="S12" s="40">
        <f>A!B9</f>
        <v>7</v>
      </c>
      <c r="T12" s="40" t="str">
        <f>A!C9</f>
        <v>Růžička Josef</v>
      </c>
      <c r="U12" s="69">
        <f>A!K9</f>
        <v>155.23932729624838</v>
      </c>
      <c r="V12" s="69">
        <f>A!L9</f>
        <v>117.81011781011782</v>
      </c>
      <c r="W12" s="69">
        <f>A!M9</f>
        <v>87.341772151898738</v>
      </c>
      <c r="X12" s="69">
        <f>A!N9</f>
        <v>360.39121725826493</v>
      </c>
      <c r="Z12" s="71">
        <f>SUM(N6)</f>
        <v>910.61315703498894</v>
      </c>
    </row>
    <row r="13" spans="1:26" ht="15.75" thickBot="1">
      <c r="A13" s="28"/>
      <c r="C13" s="94">
        <v>66</v>
      </c>
      <c r="D13" s="95" t="s">
        <v>87</v>
      </c>
      <c r="E13" s="86">
        <v>143.54066985645935</v>
      </c>
      <c r="F13" s="86">
        <v>113.44537815126048</v>
      </c>
      <c r="G13" s="86">
        <v>122.20149253731343</v>
      </c>
      <c r="H13" s="87">
        <v>379.18754054503324</v>
      </c>
      <c r="J13" s="102"/>
      <c r="L13" s="4">
        <v>9</v>
      </c>
      <c r="M13" s="64" t="str">
        <f>A!D31</f>
        <v>MP Plzeň</v>
      </c>
      <c r="N13" s="64">
        <f>A!N29+A!N30+A!N31</f>
        <v>1044.3565426985563</v>
      </c>
      <c r="O13" s="66">
        <f t="shared" si="0"/>
        <v>3</v>
      </c>
      <c r="Q13" s="28"/>
      <c r="S13" s="40">
        <f>A!B10</f>
        <v>8</v>
      </c>
      <c r="T13" s="40" t="str">
        <f>A!C10</f>
        <v>Cigánek Václav</v>
      </c>
      <c r="U13" s="69">
        <f>A!K10</f>
        <v>124.35233160621762</v>
      </c>
      <c r="V13" s="69">
        <f>A!L10</f>
        <v>72.388831437435371</v>
      </c>
      <c r="W13" s="69">
        <f>A!M10</f>
        <v>89.77719528178244</v>
      </c>
      <c r="X13" s="69">
        <f>A!N10</f>
        <v>286.51835832543543</v>
      </c>
      <c r="Z13" s="46"/>
    </row>
    <row r="14" spans="1:26" ht="15.75" thickBot="1">
      <c r="C14" s="89"/>
      <c r="D14" s="89"/>
      <c r="J14" s="98"/>
      <c r="L14" s="4">
        <v>10</v>
      </c>
      <c r="M14" s="64" t="str">
        <f>A!D32</f>
        <v>MP Mikulov</v>
      </c>
      <c r="N14" s="64">
        <f>A!N32+A!N33+A!N34</f>
        <v>493.6476805956529</v>
      </c>
      <c r="O14" s="66">
        <f t="shared" si="0"/>
        <v>23</v>
      </c>
    </row>
    <row r="15" spans="1:26" ht="15.75" thickBot="1">
      <c r="C15" s="89"/>
      <c r="D15" s="97" t="s">
        <v>61</v>
      </c>
      <c r="J15" s="98"/>
      <c r="L15" s="4">
        <v>11</v>
      </c>
      <c r="M15" s="64" t="str">
        <f>A!D35</f>
        <v>MP Opava</v>
      </c>
      <c r="N15" s="64">
        <f>A!N35+A!N36+A!N37</f>
        <v>713.89981158361354</v>
      </c>
      <c r="O15" s="66">
        <f t="shared" si="0"/>
        <v>14</v>
      </c>
      <c r="S15" s="29"/>
      <c r="T15" s="64" t="str">
        <f>A!D11</f>
        <v>MP Zlín A</v>
      </c>
    </row>
    <row r="16" spans="1:26" ht="15.75" thickBot="1">
      <c r="A16" s="26"/>
      <c r="C16" s="90">
        <v>41</v>
      </c>
      <c r="D16" s="91" t="s">
        <v>60</v>
      </c>
      <c r="E16" s="69">
        <v>136.98630136986301</v>
      </c>
      <c r="F16" s="69">
        <v>117.73940345368916</v>
      </c>
      <c r="G16" s="69">
        <v>75.487012987012989</v>
      </c>
      <c r="H16" s="84">
        <v>330.21271781056515</v>
      </c>
      <c r="J16" s="100"/>
      <c r="L16" s="4">
        <v>12</v>
      </c>
      <c r="M16" s="64" t="str">
        <f>A!D38</f>
        <v>MP Frýdek Místek</v>
      </c>
      <c r="N16" s="64">
        <f>A!N38+A!N39+A!N40</f>
        <v>704.10225133668951</v>
      </c>
      <c r="O16" s="66">
        <f t="shared" si="0"/>
        <v>17</v>
      </c>
      <c r="Q16" s="26"/>
      <c r="S16" s="40">
        <f>A!B11</f>
        <v>10</v>
      </c>
      <c r="T16" s="40" t="str">
        <f>A!C11</f>
        <v>Matyáštík Dušan</v>
      </c>
      <c r="U16" s="69">
        <f>A!K11</f>
        <v>112.20196353436185</v>
      </c>
      <c r="V16" s="69">
        <f>A!L11</f>
        <v>119.90407673860912</v>
      </c>
      <c r="W16" s="69">
        <f>A!M11</f>
        <v>124.44046553267681</v>
      </c>
      <c r="X16" s="69">
        <f>A!N11</f>
        <v>356.54650580564777</v>
      </c>
      <c r="Z16" s="45"/>
    </row>
    <row r="17" spans="1:26" ht="16.5" thickBot="1">
      <c r="A17" s="27">
        <v>3</v>
      </c>
      <c r="C17" s="92">
        <v>42</v>
      </c>
      <c r="D17" s="93" t="s">
        <v>62</v>
      </c>
      <c r="E17" s="64">
        <v>169.49152542372883</v>
      </c>
      <c r="F17" s="64">
        <v>111.75198269646721</v>
      </c>
      <c r="G17" s="64">
        <v>107.4104912572856</v>
      </c>
      <c r="H17" s="85">
        <v>388.65399937748168</v>
      </c>
      <c r="J17" s="101">
        <v>1044.3565426985563</v>
      </c>
      <c r="L17" s="4">
        <v>13</v>
      </c>
      <c r="M17" s="64" t="str">
        <f>A!D41</f>
        <v>MP Karviná</v>
      </c>
      <c r="N17" s="64">
        <f>A!N41+A!N42+A!N43</f>
        <v>956.52661535287143</v>
      </c>
      <c r="O17" s="66">
        <f t="shared" si="0"/>
        <v>6</v>
      </c>
      <c r="Q17" s="27">
        <v>3</v>
      </c>
      <c r="S17" s="40">
        <f>A!B12</f>
        <v>11</v>
      </c>
      <c r="T17" s="40" t="str">
        <f>A!C12</f>
        <v>Kozubek Radek</v>
      </c>
      <c r="U17" s="69">
        <f>A!K12</f>
        <v>111.00832562442181</v>
      </c>
      <c r="V17" s="69">
        <f>A!L12</f>
        <v>91.899251191286595</v>
      </c>
      <c r="W17" s="69">
        <f>A!M12</f>
        <v>74.844074844074854</v>
      </c>
      <c r="X17" s="69">
        <f>A!N12</f>
        <v>277.75165165978325</v>
      </c>
      <c r="Z17" s="71">
        <f>SUM(N7)</f>
        <v>809.23276294621678</v>
      </c>
    </row>
    <row r="18" spans="1:26" ht="15.75" thickBot="1">
      <c r="A18" s="28"/>
      <c r="C18" s="94">
        <v>43</v>
      </c>
      <c r="D18" s="95" t="s">
        <v>63</v>
      </c>
      <c r="E18" s="86">
        <v>144.50867052023122</v>
      </c>
      <c r="F18" s="86">
        <v>110.00709723207949</v>
      </c>
      <c r="G18" s="86">
        <v>70.974057758198725</v>
      </c>
      <c r="H18" s="87">
        <v>325.48982551050943</v>
      </c>
      <c r="J18" s="102"/>
      <c r="L18" s="4">
        <v>14</v>
      </c>
      <c r="M18" s="64" t="str">
        <f>A!D44</f>
        <v>MP Valašské Mez.</v>
      </c>
      <c r="N18" s="64">
        <f>A!N44+A!N45+A!N46</f>
        <v>786.84538631042096</v>
      </c>
      <c r="O18" s="66">
        <f t="shared" si="0"/>
        <v>13</v>
      </c>
      <c r="Q18" s="28"/>
      <c r="S18" s="40">
        <f>A!B13</f>
        <v>12</v>
      </c>
      <c r="T18" s="40" t="str">
        <f>A!C13</f>
        <v>Gavelčíková Lenka</v>
      </c>
      <c r="U18" s="69">
        <f>A!K13</f>
        <v>75.930144267274102</v>
      </c>
      <c r="V18" s="69">
        <f>A!L13</f>
        <v>43.196544276457878</v>
      </c>
      <c r="W18" s="69">
        <f>A!M13</f>
        <v>55.807916937053861</v>
      </c>
      <c r="X18" s="69">
        <f>A!N13</f>
        <v>174.93460548078582</v>
      </c>
      <c r="Z18" s="46"/>
    </row>
    <row r="19" spans="1:26" ht="15.75" thickBot="1">
      <c r="C19" s="89"/>
      <c r="D19" s="89"/>
      <c r="J19" s="98"/>
      <c r="L19" s="4">
        <v>15</v>
      </c>
      <c r="M19" s="64" t="str">
        <f>A!D47</f>
        <v>MP Havířov</v>
      </c>
      <c r="N19" s="64">
        <f>A!N47+A!N48+A!N49</f>
        <v>1076.643830097443</v>
      </c>
      <c r="O19" s="66">
        <f t="shared" si="0"/>
        <v>2</v>
      </c>
    </row>
    <row r="20" spans="1:26" ht="15.75" thickBot="1">
      <c r="C20" s="89"/>
      <c r="D20" s="97" t="s">
        <v>101</v>
      </c>
      <c r="J20" s="98"/>
      <c r="L20" s="4">
        <v>16</v>
      </c>
      <c r="M20" s="64" t="str">
        <f>A!D50</f>
        <v>MP Pardubice A</v>
      </c>
      <c r="N20" s="64">
        <f>A!N50+A!N51+A!N52</f>
        <v>670.93490321485956</v>
      </c>
      <c r="O20" s="66">
        <f t="shared" si="0"/>
        <v>20</v>
      </c>
      <c r="S20" s="29"/>
      <c r="T20" s="64" t="str">
        <f>A!D14</f>
        <v>MP Zlín B</v>
      </c>
    </row>
    <row r="21" spans="1:26" ht="15.75" thickBot="1">
      <c r="A21" s="26"/>
      <c r="C21" s="90">
        <v>81</v>
      </c>
      <c r="D21" s="91" t="s">
        <v>100</v>
      </c>
      <c r="E21" s="69">
        <v>115.60693641618496</v>
      </c>
      <c r="F21" s="69">
        <v>106.44959298685035</v>
      </c>
      <c r="G21" s="69">
        <v>103.57675111773473</v>
      </c>
      <c r="H21" s="84">
        <v>325.63328052077003</v>
      </c>
      <c r="J21" s="100"/>
      <c r="L21" s="4">
        <v>17</v>
      </c>
      <c r="M21" s="64" t="str">
        <f>A!D53</f>
        <v xml:space="preserve">MP Pardubice B </v>
      </c>
      <c r="N21" s="64">
        <f>A!N53+A!N54+A!N55</f>
        <v>706.91031953715628</v>
      </c>
      <c r="O21" s="66">
        <f t="shared" si="0"/>
        <v>16</v>
      </c>
      <c r="Q21" s="26"/>
      <c r="S21" s="40">
        <f>A!B14</f>
        <v>13</v>
      </c>
      <c r="T21" s="40" t="str">
        <f>A!C14</f>
        <v>Miča Ondřej</v>
      </c>
      <c r="U21" s="69">
        <f>A!K14</f>
        <v>137.61467889908255</v>
      </c>
      <c r="V21" s="69">
        <f>A!L14</f>
        <v>99.544937428896475</v>
      </c>
      <c r="W21" s="69">
        <f>A!M14</f>
        <v>84.628670120898093</v>
      </c>
      <c r="X21" s="69">
        <f>A!N14</f>
        <v>321.7882864488771</v>
      </c>
      <c r="Z21" s="45"/>
    </row>
    <row r="22" spans="1:26" ht="16.5" thickBot="1">
      <c r="A22" s="27">
        <v>4</v>
      </c>
      <c r="C22" s="92">
        <v>82</v>
      </c>
      <c r="D22" s="93" t="s">
        <v>102</v>
      </c>
      <c r="E22" s="64">
        <v>130.29315960912049</v>
      </c>
      <c r="F22" s="64">
        <v>116.54135338345864</v>
      </c>
      <c r="G22" s="64">
        <v>83.333333333333343</v>
      </c>
      <c r="H22" s="85">
        <v>330.16784632591248</v>
      </c>
      <c r="J22" s="101">
        <v>1025.4446868349896</v>
      </c>
      <c r="L22" s="4">
        <v>18</v>
      </c>
      <c r="M22" s="64" t="str">
        <f>A!D56</f>
        <v>MP Pardubice C</v>
      </c>
      <c r="N22" s="64">
        <f>A!N56+A!N57+A!N58</f>
        <v>787.49050464121763</v>
      </c>
      <c r="O22" s="66">
        <f t="shared" si="0"/>
        <v>12</v>
      </c>
      <c r="Q22" s="27">
        <v>4</v>
      </c>
      <c r="S22" s="40">
        <f>A!B15</f>
        <v>14</v>
      </c>
      <c r="T22" s="40" t="str">
        <f>A!C15</f>
        <v>Záboj Vlastimil</v>
      </c>
      <c r="U22" s="69">
        <f>A!K15</f>
        <v>136.83010262257699</v>
      </c>
      <c r="V22" s="69">
        <f>A!L15</f>
        <v>86.463923673225992</v>
      </c>
      <c r="W22" s="69">
        <f>A!M15</f>
        <v>22.883295194508012</v>
      </c>
      <c r="X22" s="69">
        <f>A!N15</f>
        <v>246.17732149031099</v>
      </c>
      <c r="Z22" s="71">
        <f>SUM(N8)</f>
        <v>814.14292942949908</v>
      </c>
    </row>
    <row r="23" spans="1:26" ht="15.75" thickBot="1">
      <c r="A23" s="28"/>
      <c r="C23" s="94">
        <v>83</v>
      </c>
      <c r="D23" s="95" t="s">
        <v>103</v>
      </c>
      <c r="E23" s="86">
        <v>149.25373134328362</v>
      </c>
      <c r="F23" s="86">
        <v>122.80701754385964</v>
      </c>
      <c r="G23" s="86">
        <v>97.582811101163841</v>
      </c>
      <c r="H23" s="87">
        <v>369.64355998830712</v>
      </c>
      <c r="J23" s="102"/>
      <c r="L23" s="4">
        <v>19</v>
      </c>
      <c r="M23" s="64" t="str">
        <f>A!D59</f>
        <v>MP Ostrava</v>
      </c>
      <c r="N23" s="64">
        <f>A!N59+A!N60+A!N61</f>
        <v>1025.4446868349896</v>
      </c>
      <c r="O23" s="66">
        <f t="shared" si="0"/>
        <v>4</v>
      </c>
      <c r="Q23" s="28"/>
      <c r="S23" s="40">
        <f>A!B16</f>
        <v>15</v>
      </c>
      <c r="T23" s="40" t="str">
        <f>A!C16</f>
        <v>Martinec Jan</v>
      </c>
      <c r="U23" s="69">
        <f>A!K16</f>
        <v>77.896786757546252</v>
      </c>
      <c r="V23" s="69">
        <f>A!L16</f>
        <v>92.491838955386299</v>
      </c>
      <c r="W23" s="69">
        <f>A!M16</f>
        <v>98.039215686274517</v>
      </c>
      <c r="X23" s="69">
        <f>A!N16</f>
        <v>268.42784139920707</v>
      </c>
      <c r="Z23" s="46"/>
    </row>
    <row r="24" spans="1:26" ht="15.75" thickBot="1">
      <c r="C24" s="89"/>
      <c r="D24" s="89"/>
      <c r="J24" s="98"/>
      <c r="L24" s="4">
        <v>20</v>
      </c>
      <c r="M24" s="64" t="str">
        <f>A!D62</f>
        <v>MP Rožnov+Hodonín</v>
      </c>
      <c r="N24" s="64">
        <f>A!N62+A!N63+A!N64</f>
        <v>710.26376564558882</v>
      </c>
      <c r="O24" s="66">
        <f t="shared" si="0"/>
        <v>15</v>
      </c>
    </row>
    <row r="25" spans="1:26" ht="15.75" thickBot="1">
      <c r="C25" s="89"/>
      <c r="D25" s="97" t="s">
        <v>49</v>
      </c>
      <c r="J25" s="98"/>
      <c r="L25" s="4">
        <v>21</v>
      </c>
      <c r="M25" s="64">
        <f>A!D65</f>
        <v>0</v>
      </c>
      <c r="N25" s="64">
        <f>A!N65+A!N66+A!N67</f>
        <v>90</v>
      </c>
      <c r="O25" s="66">
        <f t="shared" si="0"/>
        <v>25</v>
      </c>
      <c r="S25" s="29"/>
      <c r="T25" s="64" t="str">
        <f>A!D17</f>
        <v>MP Rožnov p. Rad.</v>
      </c>
    </row>
    <row r="26" spans="1:26" ht="15.75" thickBot="1">
      <c r="A26" s="26"/>
      <c r="C26" s="90">
        <v>20</v>
      </c>
      <c r="D26" s="91" t="s">
        <v>48</v>
      </c>
      <c r="E26" s="69">
        <v>129.72972972972974</v>
      </c>
      <c r="F26" s="69">
        <v>138.26940231935771</v>
      </c>
      <c r="G26" s="69">
        <v>117.4496644295302</v>
      </c>
      <c r="H26" s="84">
        <v>385.44879647861762</v>
      </c>
      <c r="J26" s="100"/>
      <c r="L26" s="4">
        <v>22</v>
      </c>
      <c r="M26" s="64" t="str">
        <f>A!D68</f>
        <v>MP Přerov</v>
      </c>
      <c r="N26" s="64">
        <f>A!N68+A!N69+A!N70</f>
        <v>690.59603522504881</v>
      </c>
      <c r="O26" s="66">
        <f t="shared" si="0"/>
        <v>19</v>
      </c>
      <c r="Q26" s="26"/>
      <c r="S26" s="40">
        <f>A!B17</f>
        <v>16</v>
      </c>
      <c r="T26" s="40" t="str">
        <f>A!C17</f>
        <v>Vašut Dan</v>
      </c>
      <c r="U26" s="69">
        <f>A!K17</f>
        <v>82.304526748971199</v>
      </c>
      <c r="V26" s="69">
        <f>A!L17</f>
        <v>94.339622641509436</v>
      </c>
      <c r="W26" s="69">
        <f>A!M17</f>
        <v>71.038251366120221</v>
      </c>
      <c r="X26" s="69">
        <f>A!N17</f>
        <v>247.68240075660086</v>
      </c>
      <c r="Z26" s="45"/>
    </row>
    <row r="27" spans="1:26" ht="15.75" thickBot="1">
      <c r="A27" s="27">
        <v>5</v>
      </c>
      <c r="C27" s="92">
        <v>21</v>
      </c>
      <c r="D27" s="93" t="s">
        <v>50</v>
      </c>
      <c r="E27" s="64">
        <v>130.86150490730643</v>
      </c>
      <c r="F27" s="64">
        <v>77.084793272599853</v>
      </c>
      <c r="G27" s="64">
        <v>89.005235602094245</v>
      </c>
      <c r="H27" s="85">
        <v>296.95153378200052</v>
      </c>
      <c r="J27" s="101">
        <v>1019.0126467475611</v>
      </c>
      <c r="L27" s="4">
        <v>23</v>
      </c>
      <c r="M27" s="64" t="str">
        <f>A!D71</f>
        <v>MP Plzeň</v>
      </c>
      <c r="N27" s="64">
        <f>A!N71+A!N72+A!N73</f>
        <v>653.45274674715711</v>
      </c>
      <c r="O27" s="66">
        <f t="shared" si="0"/>
        <v>21</v>
      </c>
      <c r="Q27" s="27">
        <v>5</v>
      </c>
      <c r="S27" s="40">
        <f>A!B18</f>
        <v>17</v>
      </c>
      <c r="T27" s="40" t="str">
        <f>A!C18</f>
        <v>Janák Daniel</v>
      </c>
      <c r="U27" s="69">
        <f>A!K18</f>
        <v>86.021505376344081</v>
      </c>
      <c r="V27" s="69">
        <f>A!L18</f>
        <v>47.875523638539796</v>
      </c>
      <c r="W27" s="69">
        <f>A!M18</f>
        <v>19.463087248322147</v>
      </c>
      <c r="X27" s="69">
        <f>A!N18</f>
        <v>153.36011626320604</v>
      </c>
      <c r="Z27" s="70">
        <f>SUM(N9)</f>
        <v>700.76091050856974</v>
      </c>
    </row>
    <row r="28" spans="1:26" ht="15.75" thickBot="1">
      <c r="A28" s="28"/>
      <c r="C28" s="94">
        <v>22</v>
      </c>
      <c r="D28" s="95" t="s">
        <v>51</v>
      </c>
      <c r="E28" s="86">
        <v>100</v>
      </c>
      <c r="F28" s="86">
        <v>108.24022346368714</v>
      </c>
      <c r="G28" s="86">
        <v>128.37209302325581</v>
      </c>
      <c r="H28" s="87">
        <v>336.61231648694297</v>
      </c>
      <c r="J28" s="102"/>
      <c r="L28" s="4">
        <v>24</v>
      </c>
      <c r="M28" s="64" t="str">
        <f>A!D74</f>
        <v>MP Valašské Mez.</v>
      </c>
      <c r="N28" s="64">
        <f>A!N74+A!N75+A!N76</f>
        <v>606.27369142913062</v>
      </c>
      <c r="O28" s="66">
        <f t="shared" si="0"/>
        <v>22</v>
      </c>
      <c r="Q28" s="28"/>
      <c r="S28" s="40">
        <f>A!B19</f>
        <v>18</v>
      </c>
      <c r="T28" s="40" t="str">
        <f>A!C19</f>
        <v>Vašut Michal</v>
      </c>
      <c r="U28" s="69">
        <f>A!K19</f>
        <v>106.38297872340425</v>
      </c>
      <c r="V28" s="69">
        <f>A!L19</f>
        <v>85.078534031413611</v>
      </c>
      <c r="W28" s="69">
        <f>A!M19</f>
        <v>108.25688073394495</v>
      </c>
      <c r="X28" s="69">
        <f>A!N19</f>
        <v>299.71839348876284</v>
      </c>
      <c r="Z28" s="46"/>
    </row>
    <row r="29" spans="1:26" ht="15.75" thickBot="1">
      <c r="C29" s="89"/>
      <c r="D29" s="89"/>
      <c r="J29" s="98"/>
      <c r="L29" s="4">
        <v>25</v>
      </c>
      <c r="M29" s="64" t="str">
        <f>A!D77</f>
        <v>MP Havířov</v>
      </c>
      <c r="N29" s="64">
        <f>A!N77+A!N78+A!N79</f>
        <v>303.9598869390403</v>
      </c>
      <c r="O29" s="66">
        <f t="shared" si="0"/>
        <v>24</v>
      </c>
    </row>
    <row r="30" spans="1:26" ht="15.75" thickBot="1">
      <c r="C30" s="89"/>
      <c r="D30" s="97" t="s">
        <v>77</v>
      </c>
      <c r="J30" s="98"/>
      <c r="L30" s="4">
        <v>26</v>
      </c>
      <c r="M30" s="64">
        <f>A!D80</f>
        <v>0</v>
      </c>
      <c r="N30" s="64">
        <f>A!N80+A!N81+A!N82</f>
        <v>90</v>
      </c>
      <c r="O30" s="66">
        <f t="shared" si="0"/>
        <v>25</v>
      </c>
      <c r="S30" s="29"/>
      <c r="T30" s="64" t="str">
        <f>A!D20</f>
        <v>MP Blansko</v>
      </c>
    </row>
    <row r="31" spans="1:26" ht="15.75" thickBot="1">
      <c r="A31" s="26"/>
      <c r="C31" s="90">
        <v>55</v>
      </c>
      <c r="D31" s="91" t="s">
        <v>76</v>
      </c>
      <c r="E31" s="69">
        <v>132.59668508287291</v>
      </c>
      <c r="F31" s="69">
        <v>92.180546726001268</v>
      </c>
      <c r="G31" s="69">
        <v>91.275167785234885</v>
      </c>
      <c r="H31" s="84">
        <v>316.05239959410903</v>
      </c>
      <c r="J31" s="100"/>
      <c r="L31" s="4">
        <v>27</v>
      </c>
      <c r="M31" s="64">
        <f>A!D83</f>
        <v>0</v>
      </c>
      <c r="N31" s="64">
        <f>A!N83+A!N84+A!N85</f>
        <v>90</v>
      </c>
      <c r="O31" s="66">
        <f t="shared" si="0"/>
        <v>25</v>
      </c>
      <c r="Q31" s="26"/>
      <c r="S31" s="40">
        <f>A!B20</f>
        <v>20</v>
      </c>
      <c r="T31" s="40" t="str">
        <f>A!C20</f>
        <v>Šamalík Josef</v>
      </c>
      <c r="U31" s="69">
        <f>A!K20</f>
        <v>129.72972972972974</v>
      </c>
      <c r="V31" s="69">
        <f>A!L20</f>
        <v>138.26940231935771</v>
      </c>
      <c r="W31" s="69">
        <f>A!M20</f>
        <v>117.4496644295302</v>
      </c>
      <c r="X31" s="69">
        <f>A!N20</f>
        <v>385.44879647861762</v>
      </c>
      <c r="Z31" s="45"/>
    </row>
    <row r="32" spans="1:26" ht="16.5" thickBot="1">
      <c r="A32" s="27">
        <v>6</v>
      </c>
      <c r="C32" s="92">
        <v>56</v>
      </c>
      <c r="D32" s="93" t="s">
        <v>78</v>
      </c>
      <c r="E32" s="64">
        <v>150.15015015015015</v>
      </c>
      <c r="F32" s="64">
        <v>129.08777969018934</v>
      </c>
      <c r="G32" s="64">
        <v>95.303867403314925</v>
      </c>
      <c r="H32" s="85">
        <v>374.5417972436544</v>
      </c>
      <c r="J32" s="101">
        <v>956.52661535287143</v>
      </c>
      <c r="L32" s="4">
        <v>28</v>
      </c>
      <c r="M32" s="64">
        <f>A!D86</f>
        <v>0</v>
      </c>
      <c r="N32" s="64">
        <f>A!N86+A!N87+A!N88</f>
        <v>90</v>
      </c>
      <c r="O32" s="66">
        <f t="shared" si="0"/>
        <v>25</v>
      </c>
      <c r="Q32" s="27">
        <v>6</v>
      </c>
      <c r="S32" s="40">
        <f>A!B21</f>
        <v>21</v>
      </c>
      <c r="T32" s="40" t="str">
        <f>A!C21</f>
        <v>Vybíhal Miloslav</v>
      </c>
      <c r="U32" s="69">
        <f>A!K21</f>
        <v>130.86150490730643</v>
      </c>
      <c r="V32" s="69">
        <f>A!L21</f>
        <v>77.084793272599853</v>
      </c>
      <c r="W32" s="69">
        <f>A!M21</f>
        <v>89.005235602094245</v>
      </c>
      <c r="X32" s="69">
        <f>A!N21</f>
        <v>296.95153378200052</v>
      </c>
      <c r="Z32" s="71">
        <f>SUM(N10)</f>
        <v>1019.0126467475611</v>
      </c>
    </row>
    <row r="33" spans="1:26" ht="15.75" thickBot="1">
      <c r="A33" s="28"/>
      <c r="C33" s="94">
        <v>57</v>
      </c>
      <c r="D33" s="95" t="s">
        <v>79</v>
      </c>
      <c r="E33" s="86">
        <v>117.64705882352942</v>
      </c>
      <c r="F33" s="86">
        <v>83.812260536398483</v>
      </c>
      <c r="G33" s="86">
        <v>64.47309915518008</v>
      </c>
      <c r="H33" s="87">
        <v>265.932418515108</v>
      </c>
      <c r="J33" s="102"/>
      <c r="L33" s="4">
        <v>29</v>
      </c>
      <c r="M33" s="64">
        <f>A!D89</f>
        <v>0</v>
      </c>
      <c r="N33" s="64">
        <f>A!N89+A!N90+A!N91</f>
        <v>90</v>
      </c>
      <c r="O33" s="66">
        <f t="shared" si="0"/>
        <v>25</v>
      </c>
      <c r="Q33" s="28"/>
      <c r="S33" s="40">
        <f>A!B22</f>
        <v>22</v>
      </c>
      <c r="T33" s="40" t="str">
        <f>A!C22</f>
        <v>Adámek Jaroslav</v>
      </c>
      <c r="U33" s="69">
        <f>A!K22</f>
        <v>100</v>
      </c>
      <c r="V33" s="69">
        <f>A!L22</f>
        <v>108.24022346368714</v>
      </c>
      <c r="W33" s="69">
        <f>A!M22</f>
        <v>128.37209302325581</v>
      </c>
      <c r="X33" s="69">
        <f>A!N22</f>
        <v>336.61231648694297</v>
      </c>
      <c r="Z33" s="46"/>
    </row>
    <row r="34" spans="1:26" ht="15.75" thickBot="1">
      <c r="C34" s="89"/>
      <c r="D34" s="89"/>
      <c r="J34" s="98"/>
      <c r="L34" s="4">
        <v>30</v>
      </c>
      <c r="M34" s="64">
        <f>A!D92</f>
        <v>0</v>
      </c>
      <c r="N34" s="64">
        <f>A!N92+A!N93+A!N94</f>
        <v>90</v>
      </c>
      <c r="O34" s="66">
        <f t="shared" si="0"/>
        <v>25</v>
      </c>
    </row>
    <row r="35" spans="1:26" ht="15.75" thickBot="1">
      <c r="C35" s="89"/>
      <c r="D35" s="97" t="s">
        <v>31</v>
      </c>
      <c r="J35" s="98"/>
      <c r="S35" s="29"/>
      <c r="T35" s="64" t="str">
        <f>A!D23</f>
        <v>MP Olomouc</v>
      </c>
    </row>
    <row r="36" spans="1:26" ht="15.75" thickBot="1">
      <c r="A36" s="26"/>
      <c r="C36" s="90">
        <v>6</v>
      </c>
      <c r="D36" s="91" t="s">
        <v>30</v>
      </c>
      <c r="E36" s="69">
        <v>71.813285457809698</v>
      </c>
      <c r="F36" s="69">
        <v>105.18934081346424</v>
      </c>
      <c r="G36" s="69">
        <v>86.700955180014688</v>
      </c>
      <c r="H36" s="84">
        <v>263.70358145128864</v>
      </c>
      <c r="J36" s="100"/>
      <c r="Q36" s="26"/>
      <c r="S36" s="40">
        <f>A!B23</f>
        <v>31</v>
      </c>
      <c r="T36" s="40" t="str">
        <f>A!C23</f>
        <v>Hruška Martin</v>
      </c>
      <c r="U36" s="69">
        <f>A!K23</f>
        <v>134.83146067415728</v>
      </c>
      <c r="V36" s="69">
        <f>A!L23</f>
        <v>80.066261733848705</v>
      </c>
      <c r="W36" s="69">
        <f>A!M23</f>
        <v>83.560399636693916</v>
      </c>
      <c r="X36" s="69">
        <f>A!N23</f>
        <v>298.45812204469991</v>
      </c>
      <c r="Z36" s="45"/>
    </row>
    <row r="37" spans="1:26" ht="16.5" thickBot="1">
      <c r="A37" s="27">
        <v>7</v>
      </c>
      <c r="C37" s="92">
        <v>7</v>
      </c>
      <c r="D37" s="93" t="s">
        <v>32</v>
      </c>
      <c r="E37" s="64">
        <v>155.23932729624838</v>
      </c>
      <c r="F37" s="64">
        <v>117.81011781011782</v>
      </c>
      <c r="G37" s="64">
        <v>87.341772151898738</v>
      </c>
      <c r="H37" s="85">
        <v>360.39121725826493</v>
      </c>
      <c r="J37" s="101">
        <v>910.61315703498894</v>
      </c>
      <c r="Q37" s="27">
        <v>7</v>
      </c>
      <c r="S37" s="40">
        <f>A!B24</f>
        <v>32</v>
      </c>
      <c r="T37" s="40" t="str">
        <f>A!C24</f>
        <v>Bundil Jan</v>
      </c>
      <c r="U37" s="69">
        <f>A!K24</f>
        <v>136.83010262257699</v>
      </c>
      <c r="V37" s="69">
        <f>A!L24</f>
        <v>77.844311377245518</v>
      </c>
      <c r="W37" s="69">
        <f>A!M24</f>
        <v>81.719128329297831</v>
      </c>
      <c r="X37" s="69">
        <f>A!N24</f>
        <v>296.39354232912035</v>
      </c>
      <c r="Z37" s="71">
        <f>SUM(N11)</f>
        <v>880.51110188132759</v>
      </c>
    </row>
    <row r="38" spans="1:26" ht="15.75" thickBot="1">
      <c r="A38" s="28"/>
      <c r="C38" s="94">
        <v>8</v>
      </c>
      <c r="D38" s="95" t="s">
        <v>33</v>
      </c>
      <c r="E38" s="86">
        <v>124.35233160621762</v>
      </c>
      <c r="F38" s="86">
        <v>72.388831437435371</v>
      </c>
      <c r="G38" s="86">
        <v>89.77719528178244</v>
      </c>
      <c r="H38" s="87">
        <v>286.51835832543543</v>
      </c>
      <c r="J38" s="102"/>
      <c r="Q38" s="28"/>
      <c r="S38" s="40">
        <f>A!B25</f>
        <v>33</v>
      </c>
      <c r="T38" s="40" t="str">
        <f>A!C25</f>
        <v>Kovářík František</v>
      </c>
      <c r="U38" s="69">
        <f>A!K25</f>
        <v>138.08975834292289</v>
      </c>
      <c r="V38" s="69">
        <f>A!L25</f>
        <v>51.268213707501346</v>
      </c>
      <c r="W38" s="69">
        <f>A!M25</f>
        <v>96.301465457083054</v>
      </c>
      <c r="X38" s="69">
        <f>A!N25</f>
        <v>285.65943750750728</v>
      </c>
      <c r="Z38" s="46"/>
    </row>
    <row r="39" spans="1:26" ht="15.75" thickBot="1">
      <c r="C39" s="89"/>
      <c r="D39" s="89"/>
      <c r="J39" s="98"/>
    </row>
    <row r="40" spans="1:26" ht="15.75" thickBot="1">
      <c r="C40" s="89"/>
      <c r="D40" s="97" t="s">
        <v>57</v>
      </c>
      <c r="J40" s="98"/>
      <c r="S40" s="29"/>
      <c r="T40" s="64" t="str">
        <f>A!D26</f>
        <v>MP Česká Třebová</v>
      </c>
    </row>
    <row r="41" spans="1:26" ht="15.75" thickBot="1">
      <c r="A41" s="26"/>
      <c r="C41" s="90">
        <v>37</v>
      </c>
      <c r="D41" s="91" t="s">
        <v>56</v>
      </c>
      <c r="E41" s="69">
        <v>116.61807580174928</v>
      </c>
      <c r="F41" s="69">
        <v>73.133179368745189</v>
      </c>
      <c r="G41" s="69">
        <v>90.038314176245223</v>
      </c>
      <c r="H41" s="84">
        <v>279.78956934673965</v>
      </c>
      <c r="J41" s="100"/>
      <c r="Q41" s="26"/>
      <c r="S41" s="40">
        <f>A!B26</f>
        <v>37</v>
      </c>
      <c r="T41" s="40" t="str">
        <f>A!C26</f>
        <v>Záruba Petr</v>
      </c>
      <c r="U41" s="69">
        <f>A!K26</f>
        <v>116.61807580174928</v>
      </c>
      <c r="V41" s="69">
        <f>A!L26</f>
        <v>73.133179368745189</v>
      </c>
      <c r="W41" s="69">
        <f>A!M26</f>
        <v>90.038314176245223</v>
      </c>
      <c r="X41" s="69">
        <f>A!N26</f>
        <v>279.78956934673965</v>
      </c>
      <c r="Z41" s="45"/>
    </row>
    <row r="42" spans="1:26" ht="16.5" thickBot="1">
      <c r="A42" s="27">
        <v>8</v>
      </c>
      <c r="C42" s="92">
        <v>38</v>
      </c>
      <c r="D42" s="93" t="s">
        <v>58</v>
      </c>
      <c r="E42" s="64">
        <v>109.40919037199124</v>
      </c>
      <c r="F42" s="64">
        <v>92.975206611570243</v>
      </c>
      <c r="G42" s="64">
        <v>85.90604026845638</v>
      </c>
      <c r="H42" s="85">
        <v>288.29043725201785</v>
      </c>
      <c r="J42" s="101">
        <v>897.60145278353866</v>
      </c>
      <c r="Q42" s="27">
        <v>8</v>
      </c>
      <c r="S42" s="40">
        <f>A!B27</f>
        <v>38</v>
      </c>
      <c r="T42" s="40" t="str">
        <f>A!C27</f>
        <v>Klimeš Roman</v>
      </c>
      <c r="U42" s="69">
        <f>A!K27</f>
        <v>109.40919037199124</v>
      </c>
      <c r="V42" s="69">
        <f>A!L27</f>
        <v>92.975206611570243</v>
      </c>
      <c r="W42" s="69">
        <f>A!M27</f>
        <v>85.90604026845638</v>
      </c>
      <c r="X42" s="69">
        <f>A!N27</f>
        <v>288.29043725201785</v>
      </c>
      <c r="Z42" s="71">
        <f>SUM(N12)</f>
        <v>897.60145278353866</v>
      </c>
    </row>
    <row r="43" spans="1:26" ht="15.75" thickBot="1">
      <c r="A43" s="28"/>
      <c r="C43" s="94">
        <v>39</v>
      </c>
      <c r="D43" s="95" t="s">
        <v>59</v>
      </c>
      <c r="E43" s="86">
        <v>113.52885525070954</v>
      </c>
      <c r="F43" s="86">
        <v>116.43835616438355</v>
      </c>
      <c r="G43" s="86">
        <v>99.554234769687966</v>
      </c>
      <c r="H43" s="87">
        <v>329.52144618478104</v>
      </c>
      <c r="J43" s="102"/>
      <c r="Q43" s="28"/>
      <c r="S43" s="40">
        <f>A!B28</f>
        <v>39</v>
      </c>
      <c r="T43" s="40" t="str">
        <f>A!C28</f>
        <v>Kubík Ladislav</v>
      </c>
      <c r="U43" s="69">
        <f>A!K28</f>
        <v>113.52885525070954</v>
      </c>
      <c r="V43" s="69">
        <f>A!L28</f>
        <v>116.43835616438355</v>
      </c>
      <c r="W43" s="69">
        <f>A!M28</f>
        <v>99.554234769687966</v>
      </c>
      <c r="X43" s="69">
        <f>A!N28</f>
        <v>329.52144618478104</v>
      </c>
      <c r="Z43" s="46"/>
    </row>
    <row r="44" spans="1:26" ht="15.75" thickBot="1">
      <c r="C44" s="89"/>
      <c r="D44" s="89"/>
      <c r="J44" s="98"/>
    </row>
    <row r="45" spans="1:26" ht="15.75" thickBot="1">
      <c r="C45" s="89"/>
      <c r="D45" s="97" t="s">
        <v>53</v>
      </c>
      <c r="J45" s="98"/>
      <c r="S45" s="29"/>
      <c r="T45" s="64" t="str">
        <f>A!D31</f>
        <v>MP Plzeň</v>
      </c>
    </row>
    <row r="46" spans="1:26" ht="15.75" thickBot="1">
      <c r="A46" s="26"/>
      <c r="C46" s="90">
        <v>31</v>
      </c>
      <c r="D46" s="91" t="s">
        <v>52</v>
      </c>
      <c r="E46" s="69">
        <v>134.83146067415728</v>
      </c>
      <c r="F46" s="69">
        <v>80.066261733848705</v>
      </c>
      <c r="G46" s="69">
        <v>83.560399636693916</v>
      </c>
      <c r="H46" s="84">
        <v>298.45812204469991</v>
      </c>
      <c r="J46" s="100"/>
      <c r="Q46" s="26"/>
      <c r="S46" s="40">
        <f>A!B29</f>
        <v>41</v>
      </c>
      <c r="T46" s="40" t="str">
        <f>A!C29</f>
        <v>Vild Martin</v>
      </c>
      <c r="U46" s="69">
        <f>A!K29</f>
        <v>136.98630136986301</v>
      </c>
      <c r="V46" s="69">
        <f>A!L29</f>
        <v>117.73940345368916</v>
      </c>
      <c r="W46" s="69">
        <f>A!M29</f>
        <v>75.487012987012989</v>
      </c>
      <c r="X46" s="69">
        <f>A!N29</f>
        <v>330.21271781056515</v>
      </c>
      <c r="Z46" s="45"/>
    </row>
    <row r="47" spans="1:26" ht="16.5" thickBot="1">
      <c r="A47" s="27">
        <v>9</v>
      </c>
      <c r="C47" s="92">
        <v>32</v>
      </c>
      <c r="D47" s="93" t="s">
        <v>54</v>
      </c>
      <c r="E47" s="64">
        <v>136.83010262257699</v>
      </c>
      <c r="F47" s="64">
        <v>77.844311377245518</v>
      </c>
      <c r="G47" s="64">
        <v>81.719128329297831</v>
      </c>
      <c r="H47" s="85">
        <v>296.39354232912035</v>
      </c>
      <c r="J47" s="101">
        <v>880.51110188132759</v>
      </c>
      <c r="Q47" s="27">
        <v>9</v>
      </c>
      <c r="S47" s="40">
        <f>A!B30</f>
        <v>42</v>
      </c>
      <c r="T47" s="40" t="str">
        <f>A!C30</f>
        <v>Matějíček Lukáš</v>
      </c>
      <c r="U47" s="69">
        <f>A!K30</f>
        <v>169.49152542372883</v>
      </c>
      <c r="V47" s="69">
        <f>A!L30</f>
        <v>111.75198269646721</v>
      </c>
      <c r="W47" s="69">
        <f>A!M30</f>
        <v>107.4104912572856</v>
      </c>
      <c r="X47" s="69">
        <f>A!N30</f>
        <v>388.65399937748168</v>
      </c>
      <c r="Z47" s="71">
        <f>SUM(N13)</f>
        <v>1044.3565426985563</v>
      </c>
    </row>
    <row r="48" spans="1:26" ht="15.75" thickBot="1">
      <c r="A48" s="28"/>
      <c r="C48" s="94">
        <v>33</v>
      </c>
      <c r="D48" s="95" t="s">
        <v>55</v>
      </c>
      <c r="E48" s="86">
        <v>138.08975834292289</v>
      </c>
      <c r="F48" s="86">
        <v>51.268213707501346</v>
      </c>
      <c r="G48" s="86">
        <v>96.301465457083054</v>
      </c>
      <c r="H48" s="87">
        <v>285.65943750750728</v>
      </c>
      <c r="J48" s="102"/>
      <c r="Q48" s="28"/>
      <c r="S48" s="40">
        <f>A!B31</f>
        <v>43</v>
      </c>
      <c r="T48" s="40" t="str">
        <f>A!C31</f>
        <v>Zahut Karel</v>
      </c>
      <c r="U48" s="69">
        <f>A!K31</f>
        <v>144.50867052023122</v>
      </c>
      <c r="V48" s="69">
        <f>A!L31</f>
        <v>110.00709723207949</v>
      </c>
      <c r="W48" s="69">
        <f>A!M31</f>
        <v>70.974057758198725</v>
      </c>
      <c r="X48" s="69">
        <f>A!N31</f>
        <v>325.48982551050943</v>
      </c>
      <c r="Z48" s="46"/>
    </row>
    <row r="49" spans="1:26" ht="15.75" thickBot="1">
      <c r="A49" s="67"/>
      <c r="C49" s="96"/>
      <c r="D49" s="96"/>
      <c r="E49" s="68"/>
      <c r="F49" s="68"/>
      <c r="G49" s="68"/>
      <c r="H49" s="68"/>
      <c r="J49" s="103"/>
      <c r="Q49" s="67"/>
      <c r="S49" s="68"/>
      <c r="T49" s="68"/>
      <c r="U49" s="68"/>
      <c r="V49" s="68"/>
      <c r="W49" s="68"/>
      <c r="X49" s="68"/>
      <c r="Z49" s="68"/>
    </row>
    <row r="50" spans="1:26" ht="15.75" thickBot="1">
      <c r="C50" s="89"/>
      <c r="D50" s="97" t="s">
        <v>41</v>
      </c>
      <c r="J50" s="98"/>
      <c r="S50" s="29"/>
      <c r="T50" s="64" t="str">
        <f>A!D32</f>
        <v>MP Mikulov</v>
      </c>
    </row>
    <row r="51" spans="1:26" ht="15.75" thickBot="1">
      <c r="A51" s="26"/>
      <c r="C51" s="90">
        <v>13</v>
      </c>
      <c r="D51" s="91" t="s">
        <v>40</v>
      </c>
      <c r="E51" s="69">
        <v>137.61467889908255</v>
      </c>
      <c r="F51" s="69">
        <v>99.544937428896475</v>
      </c>
      <c r="G51" s="69">
        <v>84.628670120898093</v>
      </c>
      <c r="H51" s="84">
        <v>321.7882864488771</v>
      </c>
      <c r="J51" s="100"/>
      <c r="Q51" s="26"/>
      <c r="S51" s="40">
        <f>A!B32</f>
        <v>46</v>
      </c>
      <c r="T51" s="40" t="str">
        <f>A!C32</f>
        <v>Špačková Miluše</v>
      </c>
      <c r="U51" s="69">
        <f>A!K32</f>
        <v>74.906367041198507</v>
      </c>
      <c r="V51" s="69">
        <f>A!L32</f>
        <v>40.302267002518889</v>
      </c>
      <c r="W51" s="69">
        <f>A!M32</f>
        <v>30.892143808255664</v>
      </c>
      <c r="X51" s="69">
        <f>A!N32</f>
        <v>146.10077785197305</v>
      </c>
      <c r="Z51" s="45"/>
    </row>
    <row r="52" spans="1:26" ht="16.5" thickBot="1">
      <c r="A52" s="27">
        <v>10</v>
      </c>
      <c r="C52" s="92">
        <v>14</v>
      </c>
      <c r="D52" s="93" t="s">
        <v>42</v>
      </c>
      <c r="E52" s="64">
        <v>136.83010262257699</v>
      </c>
      <c r="F52" s="64">
        <v>86.463923673225992</v>
      </c>
      <c r="G52" s="64">
        <v>22.883295194508012</v>
      </c>
      <c r="H52" s="85">
        <v>246.17732149031099</v>
      </c>
      <c r="J52" s="101">
        <v>814.14292942949908</v>
      </c>
      <c r="Q52" s="27">
        <v>10</v>
      </c>
      <c r="S52" s="40">
        <f>A!B33</f>
        <v>47</v>
      </c>
      <c r="T52" s="40" t="str">
        <f>A!C33</f>
        <v>Dvořáček Rudolf</v>
      </c>
      <c r="U52" s="69">
        <f>A!K33</f>
        <v>66.489361702127667</v>
      </c>
      <c r="V52" s="69">
        <f>A!L33</f>
        <v>68.365444375388449</v>
      </c>
      <c r="W52" s="69">
        <f>A!M33</f>
        <v>63.868613138686129</v>
      </c>
      <c r="X52" s="69">
        <f>A!N33</f>
        <v>198.72341921620225</v>
      </c>
      <c r="Z52" s="71">
        <f>SUM(N14)</f>
        <v>493.6476805956529</v>
      </c>
    </row>
    <row r="53" spans="1:26" ht="15.75" thickBot="1">
      <c r="A53" s="28"/>
      <c r="C53" s="94">
        <v>15</v>
      </c>
      <c r="D53" s="95" t="s">
        <v>43</v>
      </c>
      <c r="E53" s="86">
        <v>77.896786757546252</v>
      </c>
      <c r="F53" s="86">
        <v>92.491838955386299</v>
      </c>
      <c r="G53" s="86">
        <v>98.039215686274517</v>
      </c>
      <c r="H53" s="87">
        <v>268.42784139920707</v>
      </c>
      <c r="J53" s="102"/>
      <c r="Q53" s="28"/>
      <c r="S53" s="40">
        <f>A!B34</f>
        <v>48</v>
      </c>
      <c r="T53" s="40" t="str">
        <f>A!C34</f>
        <v>Jeřábek Jaroslav</v>
      </c>
      <c r="U53" s="69">
        <f>A!K34</f>
        <v>70.257611241217802</v>
      </c>
      <c r="V53" s="69">
        <f>A!L34</f>
        <v>27.932960893854748</v>
      </c>
      <c r="W53" s="69">
        <f>A!M34</f>
        <v>50.632911392405063</v>
      </c>
      <c r="X53" s="69">
        <f>A!N34</f>
        <v>148.82348352747761</v>
      </c>
      <c r="Z53" s="46"/>
    </row>
    <row r="54" spans="1:26" ht="15.75" thickBot="1">
      <c r="C54" s="89"/>
      <c r="D54" s="89"/>
      <c r="J54" s="98"/>
    </row>
    <row r="55" spans="1:26" ht="15.75" thickBot="1">
      <c r="C55" s="89"/>
      <c r="D55" s="97" t="s">
        <v>37</v>
      </c>
      <c r="J55" s="98"/>
      <c r="S55" s="29"/>
      <c r="T55" s="64" t="str">
        <f>A!D35</f>
        <v>MP Opava</v>
      </c>
    </row>
    <row r="56" spans="1:26" ht="15.75" thickBot="1">
      <c r="A56" s="26"/>
      <c r="C56" s="90">
        <v>10</v>
      </c>
      <c r="D56" s="91" t="s">
        <v>36</v>
      </c>
      <c r="E56" s="69">
        <v>112.20196353436185</v>
      </c>
      <c r="F56" s="69">
        <v>119.90407673860912</v>
      </c>
      <c r="G56" s="69">
        <v>124.44046553267681</v>
      </c>
      <c r="H56" s="84">
        <v>356.54650580564777</v>
      </c>
      <c r="J56" s="100"/>
      <c r="Q56" s="26"/>
      <c r="S56" s="40">
        <f>A!B35</f>
        <v>49</v>
      </c>
      <c r="T56" s="40" t="str">
        <f>A!C35</f>
        <v>Rybka Michal</v>
      </c>
      <c r="U56" s="69">
        <f>A!K35</f>
        <v>120.36108324974924</v>
      </c>
      <c r="V56" s="69">
        <f>A!L35</f>
        <v>82.327113062568614</v>
      </c>
      <c r="W56" s="69">
        <f>A!M35</f>
        <v>49.728374425407438</v>
      </c>
      <c r="X56" s="69">
        <f>A!N35</f>
        <v>252.41657073772529</v>
      </c>
      <c r="Z56" s="45"/>
    </row>
    <row r="57" spans="1:26" ht="16.5" thickBot="1">
      <c r="A57" s="27">
        <v>11</v>
      </c>
      <c r="C57" s="92">
        <v>11</v>
      </c>
      <c r="D57" s="93" t="s">
        <v>38</v>
      </c>
      <c r="E57" s="64">
        <v>111.00832562442181</v>
      </c>
      <c r="F57" s="64">
        <v>91.899251191286595</v>
      </c>
      <c r="G57" s="64">
        <v>74.844074844074854</v>
      </c>
      <c r="H57" s="85">
        <v>277.75165165978325</v>
      </c>
      <c r="J57" s="101">
        <v>809.23276294621678</v>
      </c>
      <c r="Q57" s="27">
        <v>11</v>
      </c>
      <c r="S57" s="40">
        <f>A!B36</f>
        <v>50</v>
      </c>
      <c r="T57" s="40" t="str">
        <f>A!C36</f>
        <v>Nedvídek Petr</v>
      </c>
      <c r="U57" s="69">
        <f>A!K36</f>
        <v>65.843621399176953</v>
      </c>
      <c r="V57" s="69">
        <f>A!L36</f>
        <v>48.309178743961354</v>
      </c>
      <c r="W57" s="69">
        <f>A!M36</f>
        <v>66.320645905420989</v>
      </c>
      <c r="X57" s="69">
        <f>A!N36</f>
        <v>180.47344604855931</v>
      </c>
      <c r="Z57" s="71">
        <f>SUM(N15)</f>
        <v>713.89981158361354</v>
      </c>
    </row>
    <row r="58" spans="1:26" ht="15.75" thickBot="1">
      <c r="A58" s="28"/>
      <c r="C58" s="94">
        <v>12</v>
      </c>
      <c r="D58" s="95" t="s">
        <v>39</v>
      </c>
      <c r="E58" s="86">
        <v>75.930144267274102</v>
      </c>
      <c r="F58" s="86">
        <v>43.196544276457878</v>
      </c>
      <c r="G58" s="86">
        <v>55.807916937053861</v>
      </c>
      <c r="H58" s="87">
        <v>174.93460548078582</v>
      </c>
      <c r="J58" s="102"/>
      <c r="Q58" s="28"/>
      <c r="S58" s="40">
        <f>A!B37</f>
        <v>51</v>
      </c>
      <c r="T58" s="40" t="str">
        <f>A!C37</f>
        <v>Pokorný Josef</v>
      </c>
      <c r="U58" s="69">
        <f>A!K37</f>
        <v>125.15644555694618</v>
      </c>
      <c r="V58" s="69">
        <f>A!L37</f>
        <v>89.435438792621582</v>
      </c>
      <c r="W58" s="69">
        <f>A!M37</f>
        <v>66.417910447761187</v>
      </c>
      <c r="X58" s="69">
        <f>A!N37</f>
        <v>281.00979479732894</v>
      </c>
      <c r="Z58" s="46"/>
    </row>
    <row r="59" spans="1:26" ht="15.75" thickBot="1">
      <c r="C59" s="89"/>
      <c r="D59" s="89"/>
      <c r="J59" s="98"/>
    </row>
    <row r="60" spans="1:26" ht="15.75" thickBot="1">
      <c r="C60" s="89"/>
      <c r="D60" s="97" t="s">
        <v>97</v>
      </c>
      <c r="J60" s="98"/>
      <c r="S60" s="29"/>
      <c r="T60" s="64" t="str">
        <f>A!D38</f>
        <v>MP Frýdek Místek</v>
      </c>
    </row>
    <row r="61" spans="1:26" ht="15.75" thickBot="1">
      <c r="A61" s="26"/>
      <c r="C61" s="90">
        <v>78</v>
      </c>
      <c r="D61" s="91" t="s">
        <v>96</v>
      </c>
      <c r="E61" s="69">
        <v>129.36610608020698</v>
      </c>
      <c r="F61" s="69">
        <v>111.67836630504148</v>
      </c>
      <c r="G61" s="69">
        <v>95.792880258899672</v>
      </c>
      <c r="H61" s="84">
        <v>336.83735264414815</v>
      </c>
      <c r="J61" s="100"/>
      <c r="Q61" s="26"/>
      <c r="S61" s="40">
        <f>A!B38</f>
        <v>52</v>
      </c>
      <c r="T61" s="40" t="str">
        <f>A!C38</f>
        <v>Rzidký Tomáš</v>
      </c>
      <c r="U61" s="69">
        <f>A!K38</f>
        <v>18.957345971563978</v>
      </c>
      <c r="V61" s="69">
        <f>A!L38</f>
        <v>82.462891698735561</v>
      </c>
      <c r="W61" s="69">
        <f>A!M38</f>
        <v>73.877068557919614</v>
      </c>
      <c r="X61" s="69">
        <f>A!N38</f>
        <v>175.29730622821916</v>
      </c>
      <c r="Z61" s="45"/>
    </row>
    <row r="62" spans="1:26" ht="15.75" thickBot="1">
      <c r="A62" s="27">
        <v>12</v>
      </c>
      <c r="C62" s="92">
        <v>79</v>
      </c>
      <c r="D62" s="93" t="s">
        <v>98</v>
      </c>
      <c r="E62" s="64">
        <v>123.60939431396787</v>
      </c>
      <c r="F62" s="64">
        <v>64.065230052417007</v>
      </c>
      <c r="G62" s="64">
        <v>92.350103376981394</v>
      </c>
      <c r="H62" s="85">
        <v>280.02472774336627</v>
      </c>
      <c r="J62" s="101">
        <v>787.49050464121763</v>
      </c>
      <c r="Q62" s="27">
        <v>12</v>
      </c>
      <c r="S62" s="40">
        <f>A!B39</f>
        <v>53</v>
      </c>
      <c r="T62" s="40" t="str">
        <f>A!C39</f>
        <v>Lindovský Petr</v>
      </c>
      <c r="U62" s="69">
        <f>A!K39</f>
        <v>105.15247108307045</v>
      </c>
      <c r="V62" s="69">
        <f>A!L39</f>
        <v>100.2865329512894</v>
      </c>
      <c r="W62" s="69">
        <f>A!M39</f>
        <v>55.746140651801028</v>
      </c>
      <c r="X62" s="69">
        <f>A!N39</f>
        <v>261.18514468616092</v>
      </c>
      <c r="Z62" s="70">
        <f>SUM(N16)</f>
        <v>704.10225133668951</v>
      </c>
    </row>
    <row r="63" spans="1:26" ht="15.75" thickBot="1">
      <c r="A63" s="28"/>
      <c r="C63" s="94">
        <v>80</v>
      </c>
      <c r="D63" s="95" t="s">
        <v>99</v>
      </c>
      <c r="E63" s="86">
        <v>49.566294919454769</v>
      </c>
      <c r="F63" s="86">
        <v>65.600656006560058</v>
      </c>
      <c r="G63" s="86">
        <v>55.461473327688395</v>
      </c>
      <c r="H63" s="87">
        <v>170.62842425370323</v>
      </c>
      <c r="J63" s="102"/>
      <c r="Q63" s="28"/>
      <c r="S63" s="40">
        <f>A!B40</f>
        <v>54</v>
      </c>
      <c r="T63" s="40" t="str">
        <f>A!C40</f>
        <v>Hulej Marek</v>
      </c>
      <c r="U63" s="69">
        <f>A!K40</f>
        <v>99.502487562189046</v>
      </c>
      <c r="V63" s="69">
        <f>A!L40</f>
        <v>82.480091012514237</v>
      </c>
      <c r="W63" s="69">
        <f>A!M40</f>
        <v>85.637221847606199</v>
      </c>
      <c r="X63" s="69">
        <f>A!N40</f>
        <v>267.61980042230948</v>
      </c>
      <c r="Z63" s="46"/>
    </row>
    <row r="64" spans="1:26">
      <c r="C64" s="89"/>
      <c r="D64" s="89"/>
      <c r="J64" s="98"/>
    </row>
    <row r="65" spans="1:26" ht="15.75" thickBot="1">
      <c r="C65" s="29"/>
      <c r="D65" s="64" t="s">
        <v>81</v>
      </c>
      <c r="J65" s="98"/>
      <c r="S65" s="29"/>
      <c r="T65" s="64" t="str">
        <f>A!D41</f>
        <v>MP Karviná</v>
      </c>
    </row>
    <row r="66" spans="1:26" ht="15.75" thickBot="1">
      <c r="A66" s="26"/>
      <c r="C66" s="40">
        <v>59</v>
      </c>
      <c r="D66" s="40" t="s">
        <v>80</v>
      </c>
      <c r="E66" s="69">
        <v>134.3784994400896</v>
      </c>
      <c r="F66" s="69">
        <v>111.73184357541899</v>
      </c>
      <c r="G66" s="69">
        <v>90.330788804071247</v>
      </c>
      <c r="H66" s="69">
        <v>336.44113181957982</v>
      </c>
      <c r="J66" s="100"/>
      <c r="Q66" s="26"/>
      <c r="S66" s="40">
        <f>A!B41</f>
        <v>55</v>
      </c>
      <c r="T66" s="40" t="str">
        <f>A!C41</f>
        <v>Balicky Lukáš</v>
      </c>
      <c r="U66" s="69">
        <f>A!K41</f>
        <v>132.59668508287291</v>
      </c>
      <c r="V66" s="69">
        <f>A!L41</f>
        <v>92.180546726001268</v>
      </c>
      <c r="W66" s="69">
        <f>A!M41</f>
        <v>91.275167785234885</v>
      </c>
      <c r="X66" s="69">
        <f>A!N41</f>
        <v>316.05239959410903</v>
      </c>
      <c r="Z66" s="45"/>
    </row>
    <row r="67" spans="1:26" ht="16.5" thickBot="1">
      <c r="A67" s="27">
        <v>13</v>
      </c>
      <c r="C67" s="40">
        <v>60</v>
      </c>
      <c r="D67" s="40" t="s">
        <v>82</v>
      </c>
      <c r="E67" s="69">
        <v>96.230954290296722</v>
      </c>
      <c r="F67" s="69">
        <v>76.65094339622641</v>
      </c>
      <c r="G67" s="69">
        <v>49.846961084390031</v>
      </c>
      <c r="H67" s="69">
        <v>222.72885877091318</v>
      </c>
      <c r="J67" s="104">
        <v>786.84538631042096</v>
      </c>
      <c r="Q67" s="27">
        <v>13</v>
      </c>
      <c r="S67" s="40">
        <f>A!B42</f>
        <v>56</v>
      </c>
      <c r="T67" s="40" t="str">
        <f>A!C42</f>
        <v>Rumpel Michael</v>
      </c>
      <c r="U67" s="69">
        <f>A!K42</f>
        <v>150.15015015015015</v>
      </c>
      <c r="V67" s="69">
        <f>A!L42</f>
        <v>129.08777969018934</v>
      </c>
      <c r="W67" s="69">
        <f>A!M42</f>
        <v>95.303867403314925</v>
      </c>
      <c r="X67" s="69">
        <f>A!N42</f>
        <v>374.5417972436544</v>
      </c>
      <c r="Z67" s="71">
        <f>SUM(N17)</f>
        <v>956.52661535287143</v>
      </c>
    </row>
    <row r="68" spans="1:26" ht="15.75" thickBot="1">
      <c r="A68" s="28"/>
      <c r="C68" s="40">
        <v>61</v>
      </c>
      <c r="D68" s="40" t="s">
        <v>83</v>
      </c>
      <c r="E68" s="69">
        <v>69.625761531766756</v>
      </c>
      <c r="F68" s="69">
        <v>99.19404835709858</v>
      </c>
      <c r="G68" s="69">
        <v>58.855585831062669</v>
      </c>
      <c r="H68" s="69">
        <v>227.67539571992802</v>
      </c>
      <c r="J68" s="102"/>
      <c r="Q68" s="28"/>
      <c r="S68" s="40">
        <f>A!B43</f>
        <v>57</v>
      </c>
      <c r="T68" s="40" t="str">
        <f>A!C43</f>
        <v>Glac Zdeněk</v>
      </c>
      <c r="U68" s="69">
        <f>A!K43</f>
        <v>117.64705882352942</v>
      </c>
      <c r="V68" s="69">
        <f>A!L43</f>
        <v>83.812260536398483</v>
      </c>
      <c r="W68" s="69">
        <f>A!M43</f>
        <v>64.47309915518008</v>
      </c>
      <c r="X68" s="69">
        <f>A!N43</f>
        <v>265.932418515108</v>
      </c>
      <c r="Z68" s="46"/>
    </row>
    <row r="69" spans="1:26" ht="15.75" thickBot="1">
      <c r="C69" s="89"/>
      <c r="D69" s="89"/>
      <c r="J69" s="98"/>
    </row>
    <row r="70" spans="1:26" ht="15.75" thickBot="1">
      <c r="C70" s="89"/>
      <c r="D70" s="97" t="s">
        <v>69</v>
      </c>
      <c r="J70" s="98"/>
      <c r="S70" s="29"/>
      <c r="T70" s="64" t="str">
        <f>A!D44</f>
        <v>MP Valašské Mez.</v>
      </c>
    </row>
    <row r="71" spans="1:26" ht="15.75" thickBot="1">
      <c r="A71" s="26"/>
      <c r="C71" s="90">
        <v>49</v>
      </c>
      <c r="D71" s="91" t="s">
        <v>68</v>
      </c>
      <c r="E71" s="69">
        <v>120.36108324974924</v>
      </c>
      <c r="F71" s="69">
        <v>82.327113062568614</v>
      </c>
      <c r="G71" s="69">
        <v>49.728374425407438</v>
      </c>
      <c r="H71" s="84">
        <v>252.41657073772529</v>
      </c>
      <c r="J71" s="100"/>
      <c r="Q71" s="26"/>
      <c r="S71" s="40">
        <f>A!B44</f>
        <v>59</v>
      </c>
      <c r="T71" s="40" t="str">
        <f>A!C44</f>
        <v>Frýbort Roman</v>
      </c>
      <c r="U71" s="69">
        <f>A!K44</f>
        <v>134.3784994400896</v>
      </c>
      <c r="V71" s="69">
        <f>A!L44</f>
        <v>111.73184357541899</v>
      </c>
      <c r="W71" s="69">
        <f>A!M44</f>
        <v>90.330788804071247</v>
      </c>
      <c r="X71" s="69">
        <f>A!N44</f>
        <v>336.44113181957982</v>
      </c>
      <c r="Z71" s="45"/>
    </row>
    <row r="72" spans="1:26" ht="16.5" thickBot="1">
      <c r="A72" s="27">
        <v>14</v>
      </c>
      <c r="C72" s="92">
        <v>50</v>
      </c>
      <c r="D72" s="93" t="s">
        <v>70</v>
      </c>
      <c r="E72" s="64">
        <v>65.843621399176953</v>
      </c>
      <c r="F72" s="64">
        <v>48.309178743961354</v>
      </c>
      <c r="G72" s="64">
        <v>66.320645905420989</v>
      </c>
      <c r="H72" s="85">
        <v>180.47344604855931</v>
      </c>
      <c r="J72" s="101">
        <v>713.89981158361354</v>
      </c>
      <c r="Q72" s="27">
        <v>14</v>
      </c>
      <c r="S72" s="40">
        <f>A!B45</f>
        <v>60</v>
      </c>
      <c r="T72" s="40" t="str">
        <f>A!C45</f>
        <v>Musil Vlastimil</v>
      </c>
      <c r="U72" s="69">
        <f>A!K45</f>
        <v>96.230954290296722</v>
      </c>
      <c r="V72" s="69">
        <f>A!L45</f>
        <v>76.65094339622641</v>
      </c>
      <c r="W72" s="69">
        <f>A!M45</f>
        <v>49.846961084390031</v>
      </c>
      <c r="X72" s="69">
        <f>A!N45</f>
        <v>222.72885877091318</v>
      </c>
      <c r="Z72" s="71">
        <f>SUM(N18)</f>
        <v>786.84538631042096</v>
      </c>
    </row>
    <row r="73" spans="1:26" ht="15.75" thickBot="1">
      <c r="A73" s="28"/>
      <c r="C73" s="94">
        <v>51</v>
      </c>
      <c r="D73" s="95" t="s">
        <v>71</v>
      </c>
      <c r="E73" s="86">
        <v>125.15644555694618</v>
      </c>
      <c r="F73" s="86">
        <v>89.435438792621582</v>
      </c>
      <c r="G73" s="86">
        <v>66.417910447761187</v>
      </c>
      <c r="H73" s="87">
        <v>281.00979479732894</v>
      </c>
      <c r="J73" s="102"/>
      <c r="Q73" s="28"/>
      <c r="S73" s="40">
        <f>A!B46</f>
        <v>61</v>
      </c>
      <c r="T73" s="40" t="str">
        <f>A!C46</f>
        <v>Stieber Radislav</v>
      </c>
      <c r="U73" s="69">
        <f>A!K46</f>
        <v>69.625761531766756</v>
      </c>
      <c r="V73" s="69">
        <f>A!L46</f>
        <v>99.19404835709858</v>
      </c>
      <c r="W73" s="69">
        <f>A!M46</f>
        <v>58.855585831062669</v>
      </c>
      <c r="X73" s="69">
        <f>A!N46</f>
        <v>227.67539571992802</v>
      </c>
      <c r="Z73" s="46"/>
    </row>
    <row r="74" spans="1:26" ht="15.75" thickBot="1">
      <c r="C74" s="89"/>
      <c r="D74" s="89"/>
      <c r="J74" s="98"/>
    </row>
    <row r="75" spans="1:26" ht="15.75" thickBot="1">
      <c r="C75" s="89"/>
      <c r="D75" s="97" t="s">
        <v>105</v>
      </c>
      <c r="J75" s="98"/>
      <c r="S75" s="29"/>
      <c r="T75" s="64" t="str">
        <f>A!D47</f>
        <v>MP Havířov</v>
      </c>
    </row>
    <row r="76" spans="1:26" ht="15.75" thickBot="1">
      <c r="A76" s="26"/>
      <c r="C76" s="90">
        <v>19</v>
      </c>
      <c r="D76" s="91" t="s">
        <v>104</v>
      </c>
      <c r="E76" s="69">
        <v>92.506938020351527</v>
      </c>
      <c r="F76" s="69">
        <v>103.57815442561206</v>
      </c>
      <c r="G76" s="69">
        <v>75.459733671528227</v>
      </c>
      <c r="H76" s="84">
        <v>271.54482611749182</v>
      </c>
      <c r="J76" s="100"/>
      <c r="Q76" s="26"/>
      <c r="S76" s="40">
        <f>A!B47</f>
        <v>64</v>
      </c>
      <c r="T76" s="40" t="str">
        <f>A!C47</f>
        <v>Hanzl Vladimír</v>
      </c>
      <c r="U76" s="69">
        <f>A!K47</f>
        <v>87.051142546245913</v>
      </c>
      <c r="V76" s="69">
        <f>A!L47</f>
        <v>125.52301255230127</v>
      </c>
      <c r="W76" s="69">
        <f>A!M47</f>
        <v>107.32538330494037</v>
      </c>
      <c r="X76" s="69">
        <f>A!N47</f>
        <v>319.89953840348755</v>
      </c>
      <c r="Z76" s="45"/>
    </row>
    <row r="77" spans="1:26" ht="16.5" thickBot="1">
      <c r="A77" s="27">
        <v>15</v>
      </c>
      <c r="C77" s="92">
        <v>84</v>
      </c>
      <c r="D77" s="93" t="s">
        <v>106</v>
      </c>
      <c r="E77" s="64">
        <v>63.653723742838949</v>
      </c>
      <c r="F77" s="64">
        <v>62.172774869109951</v>
      </c>
      <c r="G77" s="64">
        <v>79.240340537000662</v>
      </c>
      <c r="H77" s="85">
        <v>205.06683914894955</v>
      </c>
      <c r="J77" s="101">
        <v>710.26376564558882</v>
      </c>
      <c r="Q77" s="27">
        <v>15</v>
      </c>
      <c r="S77" s="40">
        <f>A!B48</f>
        <v>65</v>
      </c>
      <c r="T77" s="40" t="str">
        <f>A!C48</f>
        <v>Třetina Jaromír</v>
      </c>
      <c r="U77" s="69">
        <f>A!K48</f>
        <v>155.03875968992247</v>
      </c>
      <c r="V77" s="69">
        <f>A!L48</f>
        <v>105.29891304347827</v>
      </c>
      <c r="W77" s="69">
        <f>A!M48</f>
        <v>117.21907841552144</v>
      </c>
      <c r="X77" s="69">
        <f>A!N48</f>
        <v>377.55675114892216</v>
      </c>
      <c r="Z77" s="71">
        <f>SUM(N19)</f>
        <v>1076.643830097443</v>
      </c>
    </row>
    <row r="78" spans="1:26" ht="15.75" thickBot="1">
      <c r="A78" s="28"/>
      <c r="C78" s="94">
        <v>85</v>
      </c>
      <c r="D78" s="95" t="s">
        <v>107</v>
      </c>
      <c r="E78" s="86">
        <v>99.750623441396513</v>
      </c>
      <c r="F78" s="86">
        <v>63.335679099225892</v>
      </c>
      <c r="G78" s="86">
        <v>70.565797838525114</v>
      </c>
      <c r="H78" s="87">
        <v>233.6521003791475</v>
      </c>
      <c r="J78" s="102"/>
      <c r="Q78" s="28"/>
      <c r="S78" s="40">
        <f>A!B49</f>
        <v>66</v>
      </c>
      <c r="T78" s="40" t="str">
        <f>A!C49</f>
        <v>Antošík Václav</v>
      </c>
      <c r="U78" s="69">
        <f>A!K49</f>
        <v>143.54066985645935</v>
      </c>
      <c r="V78" s="69">
        <f>A!L49</f>
        <v>113.44537815126048</v>
      </c>
      <c r="W78" s="69">
        <f>A!M49</f>
        <v>122.20149253731343</v>
      </c>
      <c r="X78" s="69">
        <f>A!N49</f>
        <v>379.18754054503324</v>
      </c>
      <c r="Z78" s="46"/>
    </row>
    <row r="79" spans="1:26" ht="15.75" thickBot="1">
      <c r="C79" s="89"/>
      <c r="D79" s="89"/>
      <c r="J79" s="98"/>
    </row>
    <row r="80" spans="1:26" ht="15.75" thickBot="1">
      <c r="C80" s="89"/>
      <c r="D80" s="97" t="s">
        <v>93</v>
      </c>
      <c r="J80" s="98"/>
      <c r="S80" s="29"/>
      <c r="T80" s="64" t="str">
        <f>A!D50</f>
        <v>MP Pardubice A</v>
      </c>
    </row>
    <row r="81" spans="1:26" ht="15.75" thickBot="1">
      <c r="A81" s="26"/>
      <c r="C81" s="90">
        <v>75</v>
      </c>
      <c r="D81" s="91" t="s">
        <v>92</v>
      </c>
      <c r="E81" s="69">
        <v>119.88011988011989</v>
      </c>
      <c r="F81" s="69">
        <v>51.470588235294123</v>
      </c>
      <c r="G81" s="69">
        <v>59.717129387113673</v>
      </c>
      <c r="H81" s="84">
        <v>231.06783750252771</v>
      </c>
      <c r="J81" s="100"/>
      <c r="Q81" s="26"/>
      <c r="S81" s="40">
        <f>A!B50</f>
        <v>72</v>
      </c>
      <c r="T81" s="40" t="str">
        <f>A!C50</f>
        <v>Dufek Tomáš</v>
      </c>
      <c r="U81" s="69">
        <f>A!K50</f>
        <v>110.19283746556474</v>
      </c>
      <c r="V81" s="69">
        <f>A!L50</f>
        <v>82.184517497348892</v>
      </c>
      <c r="W81" s="69">
        <f>A!M50</f>
        <v>47.498949138293405</v>
      </c>
      <c r="X81" s="69">
        <f>A!N50</f>
        <v>239.87630410120701</v>
      </c>
      <c r="Z81" s="45"/>
    </row>
    <row r="82" spans="1:26" ht="16.5" thickBot="1">
      <c r="A82" s="27">
        <v>16</v>
      </c>
      <c r="C82" s="92">
        <v>76</v>
      </c>
      <c r="D82" s="93" t="s">
        <v>94</v>
      </c>
      <c r="E82" s="64">
        <v>101.86757215619694</v>
      </c>
      <c r="F82" s="64">
        <v>84.355828220858896</v>
      </c>
      <c r="G82" s="64">
        <v>76.74943566591422</v>
      </c>
      <c r="H82" s="85">
        <v>262.97283604297007</v>
      </c>
      <c r="J82" s="101">
        <v>706.91031953715628</v>
      </c>
      <c r="Q82" s="27">
        <v>16</v>
      </c>
      <c r="S82" s="40">
        <f>A!B51</f>
        <v>73</v>
      </c>
      <c r="T82" s="40" t="str">
        <f>A!C51</f>
        <v>Ipser Petr</v>
      </c>
      <c r="U82" s="69">
        <f>A!K51</f>
        <v>23.364485981308412</v>
      </c>
      <c r="V82" s="69">
        <f>A!L51</f>
        <v>56.053811659192824</v>
      </c>
      <c r="W82" s="69">
        <f>A!M51</f>
        <v>66.17647058823529</v>
      </c>
      <c r="X82" s="69">
        <f>A!N51</f>
        <v>145.59476822873654</v>
      </c>
      <c r="Z82" s="71">
        <f>SUM(N20)</f>
        <v>670.93490321485956</v>
      </c>
    </row>
    <row r="83" spans="1:26" ht="15.75" thickBot="1">
      <c r="A83" s="28"/>
      <c r="C83" s="94">
        <v>77</v>
      </c>
      <c r="D83" s="95" t="s">
        <v>95</v>
      </c>
      <c r="E83" s="86">
        <v>51.238257899231421</v>
      </c>
      <c r="F83" s="86">
        <v>74.896694214876035</v>
      </c>
      <c r="G83" s="86">
        <v>86.734693877551024</v>
      </c>
      <c r="H83" s="87">
        <v>212.86964599165847</v>
      </c>
      <c r="J83" s="102"/>
      <c r="Q83" s="28"/>
      <c r="S83" s="40">
        <f>A!B52</f>
        <v>74</v>
      </c>
      <c r="T83" s="40" t="str">
        <f>A!C52</f>
        <v>Marek Jiří</v>
      </c>
      <c r="U83" s="69">
        <f>A!K52</f>
        <v>109.2896174863388</v>
      </c>
      <c r="V83" s="69">
        <f>A!L52</f>
        <v>101.72626387176325</v>
      </c>
      <c r="W83" s="69">
        <f>A!M52</f>
        <v>74.447949526813886</v>
      </c>
      <c r="X83" s="69">
        <f>A!N52</f>
        <v>285.46383088491592</v>
      </c>
      <c r="Z83" s="46"/>
    </row>
    <row r="84" spans="1:26" ht="15.75" thickBot="1">
      <c r="C84" s="89"/>
      <c r="D84" s="89"/>
      <c r="J84" s="98"/>
    </row>
    <row r="85" spans="1:26" ht="15.75" thickBot="1">
      <c r="C85" s="89"/>
      <c r="D85" s="97" t="s">
        <v>73</v>
      </c>
      <c r="J85" s="98"/>
      <c r="S85" s="29"/>
      <c r="T85" s="64" t="str">
        <f>A!D53</f>
        <v xml:space="preserve">MP Pardubice B </v>
      </c>
    </row>
    <row r="86" spans="1:26" ht="15.75" thickBot="1">
      <c r="A86" s="26"/>
      <c r="C86" s="90">
        <v>52</v>
      </c>
      <c r="D86" s="91" t="s">
        <v>72</v>
      </c>
      <c r="E86" s="69">
        <v>18.957345971563978</v>
      </c>
      <c r="F86" s="69">
        <v>82.462891698735561</v>
      </c>
      <c r="G86" s="69">
        <v>73.877068557919614</v>
      </c>
      <c r="H86" s="84">
        <v>175.29730622821916</v>
      </c>
      <c r="J86" s="100"/>
      <c r="Q86" s="26"/>
      <c r="S86" s="40">
        <f>A!B53</f>
        <v>75</v>
      </c>
      <c r="T86" s="40" t="str">
        <f>A!C53</f>
        <v>Urbancová Hana</v>
      </c>
      <c r="U86" s="69">
        <f>A!K53</f>
        <v>119.88011988011989</v>
      </c>
      <c r="V86" s="69">
        <f>A!L53</f>
        <v>51.470588235294123</v>
      </c>
      <c r="W86" s="69">
        <f>A!M53</f>
        <v>59.717129387113673</v>
      </c>
      <c r="X86" s="69">
        <f>A!N53</f>
        <v>231.06783750252771</v>
      </c>
      <c r="Z86" s="45"/>
    </row>
    <row r="87" spans="1:26" ht="16.5" thickBot="1">
      <c r="A87" s="27">
        <v>17</v>
      </c>
      <c r="C87" s="92">
        <v>53</v>
      </c>
      <c r="D87" s="93" t="s">
        <v>74</v>
      </c>
      <c r="E87" s="64">
        <v>105.15247108307045</v>
      </c>
      <c r="F87" s="64">
        <v>100.2865329512894</v>
      </c>
      <c r="G87" s="64">
        <v>55.746140651801028</v>
      </c>
      <c r="H87" s="85">
        <v>261.18514468616092</v>
      </c>
      <c r="J87" s="101">
        <v>704.10225133668951</v>
      </c>
      <c r="Q87" s="27">
        <v>17</v>
      </c>
      <c r="S87" s="40">
        <f>A!B54</f>
        <v>76</v>
      </c>
      <c r="T87" s="40" t="str">
        <f>A!C54</f>
        <v>Mičulek René</v>
      </c>
      <c r="U87" s="69">
        <f>A!K54</f>
        <v>101.86757215619694</v>
      </c>
      <c r="V87" s="69">
        <f>A!L54</f>
        <v>84.355828220858896</v>
      </c>
      <c r="W87" s="69">
        <f>A!M54</f>
        <v>76.74943566591422</v>
      </c>
      <c r="X87" s="69">
        <f>A!N54</f>
        <v>262.97283604297007</v>
      </c>
      <c r="Z87" s="71">
        <f>SUM(N21)</f>
        <v>706.91031953715628</v>
      </c>
    </row>
    <row r="88" spans="1:26" ht="15.75" thickBot="1">
      <c r="A88" s="28"/>
      <c r="C88" s="94">
        <v>54</v>
      </c>
      <c r="D88" s="95" t="s">
        <v>75</v>
      </c>
      <c r="E88" s="86">
        <v>99.502487562189046</v>
      </c>
      <c r="F88" s="86">
        <v>82.480091012514237</v>
      </c>
      <c r="G88" s="86">
        <v>85.637221847606199</v>
      </c>
      <c r="H88" s="87">
        <v>267.61980042230948</v>
      </c>
      <c r="J88" s="102"/>
      <c r="Q88" s="28"/>
      <c r="S88" s="40">
        <f>A!B55</f>
        <v>77</v>
      </c>
      <c r="T88" s="40" t="str">
        <f>A!C55</f>
        <v>Pospíchal Pavel</v>
      </c>
      <c r="U88" s="69">
        <f>A!K55</f>
        <v>51.238257899231421</v>
      </c>
      <c r="V88" s="69">
        <f>A!L55</f>
        <v>74.896694214876035</v>
      </c>
      <c r="W88" s="69">
        <f>A!M55</f>
        <v>86.734693877551024</v>
      </c>
      <c r="X88" s="69">
        <f>A!N55</f>
        <v>212.86964599165847</v>
      </c>
      <c r="Z88" s="46"/>
    </row>
    <row r="89" spans="1:26" ht="15.75" thickBot="1">
      <c r="C89" s="89"/>
      <c r="D89" s="89"/>
      <c r="J89" s="98"/>
    </row>
    <row r="90" spans="1:26" ht="15.75" thickBot="1">
      <c r="C90" s="89"/>
      <c r="D90" s="97" t="s">
        <v>45</v>
      </c>
      <c r="J90" s="98"/>
      <c r="S90" s="29"/>
      <c r="T90" s="64" t="str">
        <f>A!D56</f>
        <v>MP Pardubice C</v>
      </c>
    </row>
    <row r="91" spans="1:26" ht="15.75" thickBot="1">
      <c r="A91" s="26"/>
      <c r="C91" s="90">
        <v>16</v>
      </c>
      <c r="D91" s="91" t="s">
        <v>44</v>
      </c>
      <c r="E91" s="69">
        <v>82.304526748971199</v>
      </c>
      <c r="F91" s="69">
        <v>94.339622641509436</v>
      </c>
      <c r="G91" s="69">
        <v>71.038251366120221</v>
      </c>
      <c r="H91" s="84">
        <v>247.68240075660086</v>
      </c>
      <c r="J91" s="100"/>
      <c r="Q91" s="26"/>
      <c r="S91" s="40">
        <f>A!B56</f>
        <v>78</v>
      </c>
      <c r="T91" s="40" t="str">
        <f>A!C56</f>
        <v>Štegl Pavel</v>
      </c>
      <c r="U91" s="69">
        <f>A!K56</f>
        <v>129.36610608020698</v>
      </c>
      <c r="V91" s="69">
        <f>A!L56</f>
        <v>111.67836630504148</v>
      </c>
      <c r="W91" s="69">
        <f>A!M56</f>
        <v>95.792880258899672</v>
      </c>
      <c r="X91" s="69">
        <f>A!N56</f>
        <v>336.83735264414815</v>
      </c>
      <c r="Z91" s="45"/>
    </row>
    <row r="92" spans="1:26" ht="16.5" thickBot="1">
      <c r="A92" s="27">
        <v>18</v>
      </c>
      <c r="C92" s="92">
        <v>17</v>
      </c>
      <c r="D92" s="93" t="s">
        <v>46</v>
      </c>
      <c r="E92" s="64">
        <v>86.021505376344081</v>
      </c>
      <c r="F92" s="64">
        <v>47.875523638539796</v>
      </c>
      <c r="G92" s="64">
        <v>19.463087248322147</v>
      </c>
      <c r="H92" s="85">
        <v>153.36011626320604</v>
      </c>
      <c r="J92" s="101">
        <v>700.76091050856974</v>
      </c>
      <c r="Q92" s="27">
        <v>18</v>
      </c>
      <c r="S92" s="40">
        <f>A!B57</f>
        <v>79</v>
      </c>
      <c r="T92" s="40" t="str">
        <f>A!C57</f>
        <v>Bukač Ondřej</v>
      </c>
      <c r="U92" s="69">
        <f>A!K57</f>
        <v>123.60939431396787</v>
      </c>
      <c r="V92" s="69">
        <f>A!L57</f>
        <v>64.065230052417007</v>
      </c>
      <c r="W92" s="69">
        <f>A!M57</f>
        <v>92.350103376981394</v>
      </c>
      <c r="X92" s="69">
        <f>A!N57</f>
        <v>280.02472774336627</v>
      </c>
      <c r="Z92" s="71">
        <f>SUM(N22)</f>
        <v>787.49050464121763</v>
      </c>
    </row>
    <row r="93" spans="1:26" ht="15.75" thickBot="1">
      <c r="A93" s="28"/>
      <c r="C93" s="94">
        <v>18</v>
      </c>
      <c r="D93" s="95" t="s">
        <v>47</v>
      </c>
      <c r="E93" s="86">
        <v>106.38297872340425</v>
      </c>
      <c r="F93" s="86">
        <v>85.078534031413611</v>
      </c>
      <c r="G93" s="86">
        <v>108.25688073394495</v>
      </c>
      <c r="H93" s="87">
        <v>299.71839348876284</v>
      </c>
      <c r="J93" s="102"/>
      <c r="Q93" s="28"/>
      <c r="S93" s="40">
        <f>A!B58</f>
        <v>80</v>
      </c>
      <c r="T93" s="40" t="str">
        <f>A!C58</f>
        <v>Netušil Michal</v>
      </c>
      <c r="U93" s="69">
        <f>A!K58</f>
        <v>49.566294919454769</v>
      </c>
      <c r="V93" s="69">
        <f>A!L58</f>
        <v>65.600656006560058</v>
      </c>
      <c r="W93" s="69">
        <f>A!M58</f>
        <v>55.461473327688395</v>
      </c>
      <c r="X93" s="69">
        <f>A!N58</f>
        <v>170.62842425370323</v>
      </c>
      <c r="Z93" s="46"/>
    </row>
    <row r="94" spans="1:26" ht="15.75" thickBot="1">
      <c r="C94" s="89"/>
      <c r="D94" s="89"/>
      <c r="J94" s="98"/>
    </row>
    <row r="95" spans="1:26" ht="15.75" thickBot="1">
      <c r="C95" s="89"/>
      <c r="D95" s="97" t="s">
        <v>35</v>
      </c>
      <c r="J95" s="98"/>
      <c r="S95" s="29"/>
      <c r="T95" s="64" t="str">
        <f>A!D59</f>
        <v>MP Ostrava</v>
      </c>
    </row>
    <row r="96" spans="1:26" ht="15.75" thickBot="1">
      <c r="A96" s="26"/>
      <c r="C96" s="90">
        <v>9</v>
      </c>
      <c r="D96" s="91" t="s">
        <v>34</v>
      </c>
      <c r="E96" s="69">
        <v>70.33997655334116</v>
      </c>
      <c r="F96" s="69">
        <v>91.84423218221896</v>
      </c>
      <c r="G96" s="69">
        <v>91.706539074960148</v>
      </c>
      <c r="H96" s="84">
        <v>253.89074781052025</v>
      </c>
      <c r="J96" s="100"/>
      <c r="Q96" s="26"/>
      <c r="S96" s="40">
        <f>A!B59</f>
        <v>81</v>
      </c>
      <c r="T96" s="40" t="str">
        <f>A!C59</f>
        <v>Glett Ondřej</v>
      </c>
      <c r="U96" s="69">
        <f>A!K59</f>
        <v>115.60693641618496</v>
      </c>
      <c r="V96" s="69">
        <f>A!L59</f>
        <v>106.44959298685035</v>
      </c>
      <c r="W96" s="69">
        <f>A!M59</f>
        <v>103.57675111773473</v>
      </c>
      <c r="X96" s="69">
        <f>A!N59</f>
        <v>325.63328052077003</v>
      </c>
      <c r="Z96" s="45"/>
    </row>
    <row r="97" spans="1:26" ht="16.5" thickBot="1">
      <c r="A97" s="27">
        <v>19</v>
      </c>
      <c r="C97" s="92">
        <v>23</v>
      </c>
      <c r="D97" s="93" t="s">
        <v>137</v>
      </c>
      <c r="E97" s="64">
        <v>108.30324909747291</v>
      </c>
      <c r="F97" s="64">
        <v>63.291139240506325</v>
      </c>
      <c r="G97" s="64">
        <v>36.626344086021504</v>
      </c>
      <c r="H97" s="85">
        <v>208.22073242400074</v>
      </c>
      <c r="J97" s="101">
        <v>690.59603522504881</v>
      </c>
      <c r="Q97" s="27">
        <v>19</v>
      </c>
      <c r="S97" s="40">
        <f>A!B60</f>
        <v>82</v>
      </c>
      <c r="T97" s="40" t="str">
        <f>A!C60</f>
        <v>Burda Pavel</v>
      </c>
      <c r="U97" s="69">
        <f>A!K60</f>
        <v>130.29315960912049</v>
      </c>
      <c r="V97" s="69">
        <f>A!L60</f>
        <v>116.54135338345864</v>
      </c>
      <c r="W97" s="69">
        <f>A!M60</f>
        <v>83.333333333333343</v>
      </c>
      <c r="X97" s="69">
        <f>A!N60</f>
        <v>330.16784632591248</v>
      </c>
      <c r="Z97" s="71">
        <f>SUM(N23)</f>
        <v>1025.4446868349896</v>
      </c>
    </row>
    <row r="98" spans="1:26" ht="15.75" thickBot="1">
      <c r="A98" s="28"/>
      <c r="C98" s="94">
        <v>40</v>
      </c>
      <c r="D98" s="95" t="s">
        <v>108</v>
      </c>
      <c r="E98" s="86">
        <v>71.301247771836003</v>
      </c>
      <c r="F98" s="86">
        <v>87.956698240866032</v>
      </c>
      <c r="G98" s="86">
        <v>69.226608977825862</v>
      </c>
      <c r="H98" s="87">
        <v>228.4845549905279</v>
      </c>
      <c r="J98" s="102"/>
      <c r="Q98" s="28"/>
      <c r="S98" s="40">
        <f>A!B61</f>
        <v>83</v>
      </c>
      <c r="T98" s="40" t="str">
        <f>A!C61</f>
        <v>Dunaj Oldřich</v>
      </c>
      <c r="U98" s="69">
        <f>A!K61</f>
        <v>149.25373134328362</v>
      </c>
      <c r="V98" s="69">
        <f>A!L61</f>
        <v>122.80701754385964</v>
      </c>
      <c r="W98" s="69">
        <f>A!M61</f>
        <v>97.582811101163841</v>
      </c>
      <c r="X98" s="69">
        <f>A!N61</f>
        <v>369.64355998830712</v>
      </c>
      <c r="Z98" s="46"/>
    </row>
    <row r="99" spans="1:26" ht="15.75" thickBot="1">
      <c r="A99" s="67"/>
      <c r="C99" s="96"/>
      <c r="D99" s="96"/>
      <c r="E99" s="68"/>
      <c r="F99" s="68"/>
      <c r="G99" s="68"/>
      <c r="H99" s="68"/>
      <c r="J99" s="103"/>
      <c r="Q99" s="67"/>
      <c r="S99" s="68"/>
      <c r="T99" s="68"/>
      <c r="U99" s="68"/>
      <c r="V99" s="68"/>
      <c r="W99" s="68"/>
      <c r="X99" s="68"/>
      <c r="Z99" s="68"/>
    </row>
    <row r="100" spans="1:26" ht="15.75" thickBot="1">
      <c r="C100" s="89"/>
      <c r="D100" s="97" t="s">
        <v>89</v>
      </c>
      <c r="J100" s="98"/>
      <c r="S100" s="29"/>
      <c r="T100" s="64" t="str">
        <f>A!D62</f>
        <v>MP Rožnov+Hodonín</v>
      </c>
    </row>
    <row r="101" spans="1:26" ht="15.75" thickBot="1">
      <c r="A101" s="26"/>
      <c r="C101" s="90">
        <v>72</v>
      </c>
      <c r="D101" s="91" t="s">
        <v>88</v>
      </c>
      <c r="E101" s="69">
        <v>110.19283746556474</v>
      </c>
      <c r="F101" s="69">
        <v>82.184517497348892</v>
      </c>
      <c r="G101" s="69">
        <v>47.498949138293405</v>
      </c>
      <c r="H101" s="84">
        <v>239.87630410120701</v>
      </c>
      <c r="J101" s="100"/>
      <c r="Q101" s="26"/>
      <c r="S101" s="40">
        <f>A!B62</f>
        <v>19</v>
      </c>
      <c r="T101" s="40" t="str">
        <f>A!C62</f>
        <v xml:space="preserve">Grossmann Marek  </v>
      </c>
      <c r="U101" s="69">
        <f>A!K62</f>
        <v>92.506938020351527</v>
      </c>
      <c r="V101" s="69">
        <f>A!L62</f>
        <v>103.57815442561206</v>
      </c>
      <c r="W101" s="69">
        <f>A!M62</f>
        <v>75.459733671528227</v>
      </c>
      <c r="X101" s="69">
        <f>A!N62</f>
        <v>271.54482611749182</v>
      </c>
      <c r="Z101" s="45"/>
    </row>
    <row r="102" spans="1:26" ht="16.5" thickBot="1">
      <c r="A102" s="27">
        <v>20</v>
      </c>
      <c r="C102" s="92">
        <v>73</v>
      </c>
      <c r="D102" s="93" t="s">
        <v>90</v>
      </c>
      <c r="E102" s="64">
        <v>23.364485981308412</v>
      </c>
      <c r="F102" s="64">
        <v>56.053811659192824</v>
      </c>
      <c r="G102" s="64">
        <v>66.17647058823529</v>
      </c>
      <c r="H102" s="85">
        <v>145.59476822873654</v>
      </c>
      <c r="J102" s="101">
        <v>670.93490321485956</v>
      </c>
      <c r="Q102" s="27">
        <v>20</v>
      </c>
      <c r="S102" s="40">
        <f>A!B63</f>
        <v>84</v>
      </c>
      <c r="T102" s="40" t="str">
        <f>A!C63</f>
        <v>Fukalík Jaroslav</v>
      </c>
      <c r="U102" s="69">
        <f>A!K63</f>
        <v>63.653723742838949</v>
      </c>
      <c r="V102" s="69">
        <f>A!L63</f>
        <v>62.172774869109951</v>
      </c>
      <c r="W102" s="69">
        <f>A!M63</f>
        <v>79.240340537000662</v>
      </c>
      <c r="X102" s="69">
        <f>A!N63</f>
        <v>205.06683914894955</v>
      </c>
      <c r="Z102" s="71">
        <f>SUM(N24)</f>
        <v>710.26376564558882</v>
      </c>
    </row>
    <row r="103" spans="1:26" ht="15.75" thickBot="1">
      <c r="A103" s="28"/>
      <c r="C103" s="94">
        <v>74</v>
      </c>
      <c r="D103" s="95" t="s">
        <v>91</v>
      </c>
      <c r="E103" s="86">
        <v>109.2896174863388</v>
      </c>
      <c r="F103" s="86">
        <v>101.72626387176325</v>
      </c>
      <c r="G103" s="86">
        <v>74.447949526813886</v>
      </c>
      <c r="H103" s="87">
        <v>285.46383088491592</v>
      </c>
      <c r="J103" s="102"/>
      <c r="Q103" s="28"/>
      <c r="S103" s="40">
        <f>A!B64</f>
        <v>85</v>
      </c>
      <c r="T103" s="40" t="str">
        <f>A!C64</f>
        <v>Svoboda Stanislav</v>
      </c>
      <c r="U103" s="69">
        <f>A!K64</f>
        <v>99.750623441396513</v>
      </c>
      <c r="V103" s="69">
        <f>A!L64</f>
        <v>63.335679099225892</v>
      </c>
      <c r="W103" s="69">
        <f>A!M64</f>
        <v>70.565797838525114</v>
      </c>
      <c r="X103" s="69">
        <f>A!N64</f>
        <v>233.6521003791475</v>
      </c>
      <c r="Z103" s="46"/>
    </row>
    <row r="104" spans="1:26" ht="15.75" thickBot="1">
      <c r="C104" s="89"/>
      <c r="D104" s="89"/>
      <c r="J104" s="98"/>
    </row>
    <row r="105" spans="1:26" ht="15.75" thickBot="1">
      <c r="C105" s="89"/>
      <c r="D105" s="97" t="s">
        <v>61</v>
      </c>
      <c r="J105" s="98"/>
      <c r="S105" s="29"/>
      <c r="T105" s="64">
        <f>A!D65</f>
        <v>0</v>
      </c>
    </row>
    <row r="106" spans="1:26" ht="15.75" thickBot="1">
      <c r="A106" s="26"/>
      <c r="C106" s="90">
        <v>44</v>
      </c>
      <c r="D106" s="91" t="s">
        <v>109</v>
      </c>
      <c r="E106" s="69">
        <v>100</v>
      </c>
      <c r="F106" s="69">
        <v>67.441860465116278</v>
      </c>
      <c r="G106" s="69">
        <v>70.64364207221351</v>
      </c>
      <c r="H106" s="84">
        <v>238.0855025373298</v>
      </c>
      <c r="J106" s="100"/>
      <c r="Q106" s="26"/>
      <c r="S106" s="40">
        <f>A!B65</f>
        <v>0</v>
      </c>
      <c r="T106" s="40">
        <f>A!C65</f>
        <v>0</v>
      </c>
      <c r="U106" s="69">
        <f>A!K65</f>
        <v>10</v>
      </c>
      <c r="V106" s="69">
        <f>A!L65</f>
        <v>10</v>
      </c>
      <c r="W106" s="69">
        <f>A!M65</f>
        <v>10</v>
      </c>
      <c r="X106" s="69">
        <f>A!N65</f>
        <v>30</v>
      </c>
      <c r="Z106" s="45"/>
    </row>
    <row r="107" spans="1:26" ht="16.5" thickBot="1">
      <c r="A107" s="27">
        <v>21</v>
      </c>
      <c r="C107" s="92">
        <v>45</v>
      </c>
      <c r="D107" s="93" t="s">
        <v>110</v>
      </c>
      <c r="E107" s="64">
        <v>50.377833753148607</v>
      </c>
      <c r="F107" s="64">
        <v>67.01868399675061</v>
      </c>
      <c r="G107" s="64">
        <v>46.671242278654773</v>
      </c>
      <c r="H107" s="85">
        <v>164.06776002855401</v>
      </c>
      <c r="J107" s="101">
        <v>653.45274674715711</v>
      </c>
      <c r="Q107" s="27">
        <v>21</v>
      </c>
      <c r="S107" s="40">
        <f>A!B66</f>
        <v>0</v>
      </c>
      <c r="T107" s="40">
        <f>A!C66</f>
        <v>0</v>
      </c>
      <c r="U107" s="69">
        <f>A!K66</f>
        <v>10</v>
      </c>
      <c r="V107" s="69">
        <f>A!L66</f>
        <v>10</v>
      </c>
      <c r="W107" s="69">
        <f>A!M66</f>
        <v>10</v>
      </c>
      <c r="X107" s="69">
        <f>A!N66</f>
        <v>30</v>
      </c>
      <c r="Z107" s="71">
        <f>SUM(N25)</f>
        <v>90</v>
      </c>
    </row>
    <row r="108" spans="1:26" ht="15.75" thickBot="1">
      <c r="A108" s="28"/>
      <c r="C108" s="94">
        <v>58</v>
      </c>
      <c r="D108" s="95" t="s">
        <v>111</v>
      </c>
      <c r="E108" s="86">
        <v>112.99435028248588</v>
      </c>
      <c r="F108" s="86">
        <v>69.492703266157051</v>
      </c>
      <c r="G108" s="86">
        <v>68.812430632630409</v>
      </c>
      <c r="H108" s="87">
        <v>251.29948418127333</v>
      </c>
      <c r="J108" s="102"/>
      <c r="Q108" s="28"/>
      <c r="S108" s="40">
        <f>A!B67</f>
        <v>0</v>
      </c>
      <c r="T108" s="40">
        <f>A!C67</f>
        <v>0</v>
      </c>
      <c r="U108" s="69">
        <f>A!K67</f>
        <v>10</v>
      </c>
      <c r="V108" s="69">
        <f>A!L67</f>
        <v>10</v>
      </c>
      <c r="W108" s="69">
        <f>A!M67</f>
        <v>10</v>
      </c>
      <c r="X108" s="69">
        <f>A!N67</f>
        <v>30</v>
      </c>
      <c r="Z108" s="46"/>
    </row>
    <row r="109" spans="1:26" ht="15.75" thickBot="1">
      <c r="C109" s="89"/>
      <c r="D109" s="89"/>
      <c r="J109" s="98"/>
    </row>
    <row r="110" spans="1:26" ht="15.75" thickBot="1">
      <c r="C110" s="89"/>
      <c r="D110" s="97" t="s">
        <v>81</v>
      </c>
      <c r="J110" s="98"/>
      <c r="S110" s="29"/>
      <c r="T110" s="64" t="str">
        <f>A!D68</f>
        <v>MP Přerov</v>
      </c>
    </row>
    <row r="111" spans="1:26" ht="15.75" thickBot="1">
      <c r="A111" s="26"/>
      <c r="C111" s="90">
        <v>62</v>
      </c>
      <c r="D111" s="91" t="s">
        <v>112</v>
      </c>
      <c r="E111" s="69">
        <v>87.591240875912405</v>
      </c>
      <c r="F111" s="69">
        <v>10.989010989010987</v>
      </c>
      <c r="G111" s="69">
        <v>84.373143196672629</v>
      </c>
      <c r="H111" s="84">
        <v>182.95339506159604</v>
      </c>
      <c r="J111" s="100"/>
      <c r="Q111" s="26"/>
      <c r="S111" s="40">
        <f>A!B68</f>
        <v>9</v>
      </c>
      <c r="T111" s="40" t="str">
        <f>A!C68</f>
        <v xml:space="preserve">Večerka Jiří </v>
      </c>
      <c r="U111" s="69">
        <f>A!K68</f>
        <v>70.33997655334116</v>
      </c>
      <c r="V111" s="69">
        <f>A!L68</f>
        <v>91.84423218221896</v>
      </c>
      <c r="W111" s="69">
        <f>A!M68</f>
        <v>91.706539074960148</v>
      </c>
      <c r="X111" s="69">
        <f>A!N68</f>
        <v>253.89074781052025</v>
      </c>
      <c r="Z111" s="45"/>
    </row>
    <row r="112" spans="1:26" ht="16.5" thickBot="1">
      <c r="A112" s="27">
        <v>22</v>
      </c>
      <c r="C112" s="92">
        <v>63</v>
      </c>
      <c r="D112" s="93" t="s">
        <v>113</v>
      </c>
      <c r="E112" s="64">
        <v>0</v>
      </c>
      <c r="F112" s="64">
        <v>55.727554179566567</v>
      </c>
      <c r="G112" s="64">
        <v>75.993091537132983</v>
      </c>
      <c r="H112" s="85">
        <v>131.72064571669955</v>
      </c>
      <c r="J112" s="101">
        <v>606.27369142913062</v>
      </c>
      <c r="Q112" s="27">
        <v>22</v>
      </c>
      <c r="S112" s="40">
        <f>A!B69</f>
        <v>23</v>
      </c>
      <c r="T112" s="40" t="str">
        <f>A!C69</f>
        <v>Škvařil Libor</v>
      </c>
      <c r="U112" s="69">
        <f>A!K69</f>
        <v>108.30324909747291</v>
      </c>
      <c r="V112" s="69">
        <f>A!L69</f>
        <v>63.291139240506325</v>
      </c>
      <c r="W112" s="69">
        <f>A!M69</f>
        <v>36.626344086021504</v>
      </c>
      <c r="X112" s="69">
        <f>A!N69</f>
        <v>208.22073242400074</v>
      </c>
      <c r="Z112" s="71">
        <f>SUM(N26)</f>
        <v>690.59603522504881</v>
      </c>
    </row>
    <row r="113" spans="1:26" ht="15.75" thickBot="1">
      <c r="A113" s="28"/>
      <c r="C113" s="94">
        <v>67</v>
      </c>
      <c r="D113" s="95" t="s">
        <v>114</v>
      </c>
      <c r="E113" s="86">
        <v>102.0408163265306</v>
      </c>
      <c r="F113" s="86">
        <v>97.629009762900978</v>
      </c>
      <c r="G113" s="86">
        <v>91.929824561403507</v>
      </c>
      <c r="H113" s="87">
        <v>291.59965065083509</v>
      </c>
      <c r="J113" s="102"/>
      <c r="Q113" s="28"/>
      <c r="S113" s="40">
        <f>A!B70</f>
        <v>40</v>
      </c>
      <c r="T113" s="40" t="str">
        <f>A!C70</f>
        <v>Čechal Zdenek</v>
      </c>
      <c r="U113" s="69">
        <f>A!K70</f>
        <v>71.301247771836003</v>
      </c>
      <c r="V113" s="69">
        <f>A!L70</f>
        <v>87.956698240866032</v>
      </c>
      <c r="W113" s="69">
        <f>A!M70</f>
        <v>69.226608977825862</v>
      </c>
      <c r="X113" s="69">
        <f>A!N70</f>
        <v>228.4845549905279</v>
      </c>
      <c r="Z113" s="46"/>
    </row>
    <row r="114" spans="1:26" ht="15.75" thickBot="1">
      <c r="C114" s="89"/>
      <c r="D114" s="89"/>
      <c r="J114" s="98"/>
    </row>
    <row r="115" spans="1:26" ht="15.75" thickBot="1">
      <c r="C115" s="89"/>
      <c r="D115" s="97" t="s">
        <v>65</v>
      </c>
      <c r="J115" s="98"/>
      <c r="S115" s="29"/>
      <c r="T115" s="64" t="str">
        <f>A!D71</f>
        <v>MP Plzeň</v>
      </c>
    </row>
    <row r="116" spans="1:26" ht="15.75" thickBot="1">
      <c r="A116" s="26"/>
      <c r="C116" s="90">
        <v>46</v>
      </c>
      <c r="D116" s="91" t="s">
        <v>64</v>
      </c>
      <c r="E116" s="69">
        <v>74.906367041198507</v>
      </c>
      <c r="F116" s="69">
        <v>40.302267002518889</v>
      </c>
      <c r="G116" s="69">
        <v>30.892143808255664</v>
      </c>
      <c r="H116" s="84">
        <v>146.10077785197305</v>
      </c>
      <c r="J116" s="100"/>
      <c r="Q116" s="26"/>
      <c r="S116" s="40">
        <f>A!B71</f>
        <v>44</v>
      </c>
      <c r="T116" s="40" t="str">
        <f>A!C71</f>
        <v>Purkarová Kateřina</v>
      </c>
      <c r="U116" s="69">
        <f>A!K71</f>
        <v>100</v>
      </c>
      <c r="V116" s="69">
        <f>A!L71</f>
        <v>67.441860465116278</v>
      </c>
      <c r="W116" s="69">
        <f>A!M71</f>
        <v>70.64364207221351</v>
      </c>
      <c r="X116" s="69">
        <f>A!N71</f>
        <v>238.0855025373298</v>
      </c>
      <c r="Z116" s="45"/>
    </row>
    <row r="117" spans="1:26" ht="16.5" thickBot="1">
      <c r="A117" s="27">
        <v>23</v>
      </c>
      <c r="C117" s="92">
        <v>47</v>
      </c>
      <c r="D117" s="93" t="s">
        <v>66</v>
      </c>
      <c r="E117" s="64">
        <v>66.489361702127667</v>
      </c>
      <c r="F117" s="64">
        <v>68.365444375388449</v>
      </c>
      <c r="G117" s="64">
        <v>63.868613138686129</v>
      </c>
      <c r="H117" s="85">
        <v>198.72341921620225</v>
      </c>
      <c r="J117" s="101">
        <v>493.6476805956529</v>
      </c>
      <c r="Q117" s="27">
        <v>23</v>
      </c>
      <c r="S117" s="40">
        <f>A!B72</f>
        <v>45</v>
      </c>
      <c r="T117" s="40" t="str">
        <f>A!C72</f>
        <v>Kohoutová Martina</v>
      </c>
      <c r="U117" s="69">
        <f>A!K72</f>
        <v>50.377833753148607</v>
      </c>
      <c r="V117" s="69">
        <f>A!L72</f>
        <v>67.01868399675061</v>
      </c>
      <c r="W117" s="69">
        <f>A!M72</f>
        <v>46.671242278654773</v>
      </c>
      <c r="X117" s="69">
        <f>A!N72</f>
        <v>164.06776002855401</v>
      </c>
      <c r="Z117" s="71">
        <f>SUM(N27)</f>
        <v>653.45274674715711</v>
      </c>
    </row>
    <row r="118" spans="1:26" ht="15.75" thickBot="1">
      <c r="A118" s="28"/>
      <c r="C118" s="94">
        <v>48</v>
      </c>
      <c r="D118" s="95" t="s">
        <v>67</v>
      </c>
      <c r="E118" s="86">
        <v>70.257611241217802</v>
      </c>
      <c r="F118" s="86">
        <v>27.932960893854748</v>
      </c>
      <c r="G118" s="86">
        <v>50.632911392405063</v>
      </c>
      <c r="H118" s="87">
        <v>148.82348352747761</v>
      </c>
      <c r="J118" s="102"/>
      <c r="Q118" s="28"/>
      <c r="S118" s="40">
        <f>A!B73</f>
        <v>58</v>
      </c>
      <c r="T118" s="40" t="str">
        <f>A!C73</f>
        <v>Pastornický Ladislav</v>
      </c>
      <c r="U118" s="69">
        <f>A!K73</f>
        <v>112.99435028248588</v>
      </c>
      <c r="V118" s="69">
        <f>A!L73</f>
        <v>69.492703266157051</v>
      </c>
      <c r="W118" s="69">
        <f>A!M73</f>
        <v>68.812430632630409</v>
      </c>
      <c r="X118" s="69">
        <f>A!N73</f>
        <v>251.29948418127333</v>
      </c>
      <c r="Z118" s="46"/>
    </row>
    <row r="119" spans="1:26" ht="15.75" thickBot="1">
      <c r="C119" s="89"/>
      <c r="D119" s="89"/>
      <c r="J119" s="98"/>
    </row>
    <row r="120" spans="1:26" ht="15.75" thickBot="1">
      <c r="C120" s="89"/>
      <c r="D120" s="97" t="s">
        <v>85</v>
      </c>
      <c r="J120" s="98"/>
      <c r="S120" s="29"/>
      <c r="T120" s="64" t="str">
        <f>A!D74</f>
        <v>MP Valašské Mez.</v>
      </c>
    </row>
    <row r="121" spans="1:26" ht="15.75" thickBot="1">
      <c r="A121" s="26"/>
      <c r="C121" s="90">
        <v>68</v>
      </c>
      <c r="D121" s="91" t="s">
        <v>115</v>
      </c>
      <c r="E121" s="69">
        <v>102.82776349614396</v>
      </c>
      <c r="F121" s="69">
        <v>80.541237113402076</v>
      </c>
      <c r="G121" s="69">
        <v>60.590886329494246</v>
      </c>
      <c r="H121" s="84">
        <v>243.9598869390403</v>
      </c>
      <c r="J121" s="100"/>
      <c r="Q121" s="26"/>
      <c r="S121" s="40">
        <f>A!B74</f>
        <v>62</v>
      </c>
      <c r="T121" s="40" t="str">
        <f>A!C74</f>
        <v>Kachtík Pavel</v>
      </c>
      <c r="U121" s="69">
        <f>A!K74</f>
        <v>87.591240875912405</v>
      </c>
      <c r="V121" s="69">
        <f>A!L74</f>
        <v>10.989010989010987</v>
      </c>
      <c r="W121" s="69">
        <f>A!M74</f>
        <v>84.373143196672629</v>
      </c>
      <c r="X121" s="69">
        <f>A!N74</f>
        <v>182.95339506159604</v>
      </c>
      <c r="Z121" s="45"/>
    </row>
    <row r="122" spans="1:26" ht="16.5" thickBot="1">
      <c r="A122" s="27">
        <v>24</v>
      </c>
      <c r="C122" s="92">
        <v>0</v>
      </c>
      <c r="D122" s="93">
        <v>0</v>
      </c>
      <c r="E122" s="64">
        <v>10</v>
      </c>
      <c r="F122" s="64">
        <v>10</v>
      </c>
      <c r="G122" s="64">
        <v>10</v>
      </c>
      <c r="H122" s="85">
        <v>30</v>
      </c>
      <c r="J122" s="101">
        <v>303.9598869390403</v>
      </c>
      <c r="Q122" s="27">
        <v>24</v>
      </c>
      <c r="S122" s="40">
        <f>A!B75</f>
        <v>63</v>
      </c>
      <c r="T122" s="40" t="str">
        <f>A!C75</f>
        <v>Tichá Lucie</v>
      </c>
      <c r="U122" s="69">
        <f>A!K75</f>
        <v>0</v>
      </c>
      <c r="V122" s="69">
        <f>A!L75</f>
        <v>55.727554179566567</v>
      </c>
      <c r="W122" s="69">
        <f>A!M75</f>
        <v>75.993091537132983</v>
      </c>
      <c r="X122" s="69">
        <f>A!N75</f>
        <v>131.72064571669955</v>
      </c>
      <c r="Z122" s="71">
        <f>SUM(N28)</f>
        <v>606.27369142913062</v>
      </c>
    </row>
    <row r="123" spans="1:26" ht="15.75" thickBot="1">
      <c r="A123" s="28"/>
      <c r="C123" s="94">
        <v>0</v>
      </c>
      <c r="D123" s="95">
        <v>0</v>
      </c>
      <c r="E123" s="86">
        <v>10</v>
      </c>
      <c r="F123" s="86">
        <v>10</v>
      </c>
      <c r="G123" s="86">
        <v>10</v>
      </c>
      <c r="H123" s="87">
        <v>30</v>
      </c>
      <c r="J123" s="46"/>
      <c r="Q123" s="28"/>
      <c r="S123" s="40">
        <f>A!B76</f>
        <v>67</v>
      </c>
      <c r="T123" s="40" t="str">
        <f>A!C76</f>
        <v>Šapář Martin</v>
      </c>
      <c r="U123" s="69">
        <f>A!K76</f>
        <v>102.0408163265306</v>
      </c>
      <c r="V123" s="69">
        <f>A!L76</f>
        <v>97.629009762900978</v>
      </c>
      <c r="W123" s="69">
        <f>A!M76</f>
        <v>91.929824561403507</v>
      </c>
      <c r="X123" s="69">
        <f>A!N76</f>
        <v>291.59965065083509</v>
      </c>
      <c r="Z123" s="46"/>
    </row>
    <row r="124" spans="1:26" ht="15.75" thickBot="1">
      <c r="C124" s="89"/>
      <c r="D124" s="89"/>
    </row>
    <row r="125" spans="1:26" ht="15.75" thickBot="1">
      <c r="C125" s="89"/>
      <c r="D125" s="97">
        <f ca="1">IF(ISNA(INDIRECT("M"&amp;MATCH(A127,O$5:O$34,0)+4)),"",INDIRECT("M"&amp;MATCH(A127,O$5:O$34,0)+4))</f>
        <v>0</v>
      </c>
      <c r="S125" s="29"/>
      <c r="T125" s="64" t="str">
        <f>A!D77</f>
        <v>MP Havířov</v>
      </c>
    </row>
    <row r="126" spans="1:26" ht="15.75" thickBot="1">
      <c r="A126" s="26"/>
      <c r="C126" s="90">
        <f ca="1">IF(ISNA(INDIRECT("S"&amp;MATCH(D125,T$5:T$153,0)+5)),"",INDIRECT("S"&amp;MATCH(D125,T$5:T$153,0)+5))</f>
        <v>0</v>
      </c>
      <c r="D126" s="91">
        <f ca="1">IF(ISNA(INDIRECT("T"&amp;MATCH(D125,T$5:T$153,0)+5)),"",INDIRECT("T"&amp;MATCH(D125,T$5:T$153,0)+5))</f>
        <v>0</v>
      </c>
      <c r="E126" s="69">
        <f ca="1">IF(ISNA(INDIRECT("U"&amp;MATCH(D125,T$5:T$153,0)+5)),"",INDIRECT("U"&amp;MATCH(D125,T$5:T$153,0)+5))</f>
        <v>10</v>
      </c>
      <c r="F126" s="69">
        <f ca="1">IF(ISNA(INDIRECT("V"&amp;MATCH(D125,T$5:T$153,0)+5)),"",INDIRECT("V"&amp;MATCH(D125,T$5:T$153,0)+5))</f>
        <v>10</v>
      </c>
      <c r="G126" s="69">
        <f ca="1">IF(ISNA(INDIRECT("W"&amp;MATCH(D125,T$5:T$153,0)+5)),"",INDIRECT("W"&amp;MATCH(D125,T$5:T$153,0)+5))</f>
        <v>10</v>
      </c>
      <c r="H126" s="84">
        <f ca="1">IF(ISNA(INDIRECT("X"&amp;MATCH(D125,T$5:T$153,0)+5)),"",INDIRECT("X"&amp;MATCH(D125,T$5:T$153,0)+5))</f>
        <v>30</v>
      </c>
      <c r="J126" s="45"/>
      <c r="Q126" s="26"/>
      <c r="S126" s="40">
        <f>A!B77</f>
        <v>68</v>
      </c>
      <c r="T126" s="40" t="str">
        <f>A!C77</f>
        <v>Samek Pavel</v>
      </c>
      <c r="U126" s="69">
        <f>A!K77</f>
        <v>102.82776349614396</v>
      </c>
      <c r="V126" s="69">
        <f>A!L77</f>
        <v>80.541237113402076</v>
      </c>
      <c r="W126" s="69">
        <f>A!M77</f>
        <v>60.590886329494246</v>
      </c>
      <c r="X126" s="69">
        <f>A!N77</f>
        <v>243.9598869390403</v>
      </c>
      <c r="Z126" s="45"/>
    </row>
    <row r="127" spans="1:26" ht="16.5" thickBot="1">
      <c r="A127" s="27">
        <v>25</v>
      </c>
      <c r="C127" s="92">
        <f ca="1">IF(ISNA(INDIRECT("S"&amp;MATCH(D125,T$5:T$153,0)+6)),"",INDIRECT("S"&amp;MATCH(D125,T$5:T$153,0)+6))</f>
        <v>0</v>
      </c>
      <c r="D127" s="93">
        <f ca="1">IF(ISNA(INDIRECT("T"&amp;MATCH(D125,T$5:T$153,0)+6)),"",INDIRECT("T"&amp;MATCH(D125,T$5:T$153,0)+6))</f>
        <v>0</v>
      </c>
      <c r="E127" s="64">
        <f ca="1">IF(ISNA(INDIRECT("U"&amp;MATCH(D125,T$5:T$153,0)+6)),"",INDIRECT("U"&amp;MATCH(D125,T$5:T$153,0)+6))</f>
        <v>10</v>
      </c>
      <c r="F127" s="64">
        <f ca="1">IF(ISNA(INDIRECT("V"&amp;MATCH(D125,T$5:T$153,0)+6)),"",INDIRECT("V"&amp;MATCH(D125,T$5:T$153,0)+6))</f>
        <v>10</v>
      </c>
      <c r="G127" s="64">
        <f ca="1">IF(ISNA(INDIRECT("W"&amp;MATCH(D125,T$5:T$153,0)+6)),"",INDIRECT("W"&amp;MATCH(D125,T$5:T$153,0)+6))</f>
        <v>10</v>
      </c>
      <c r="H127" s="85">
        <f ca="1">IF(ISNA(INDIRECT("X"&amp;MATCH(D125,T$5:T$153,0)+6)),"",INDIRECT("X"&amp;MATCH(D125,T$5:T$153,0)+6))</f>
        <v>30</v>
      </c>
      <c r="J127" s="88">
        <f ca="1">SUM(H126:H128)</f>
        <v>90</v>
      </c>
      <c r="Q127" s="27">
        <v>25</v>
      </c>
      <c r="S127" s="40">
        <f>A!B78</f>
        <v>0</v>
      </c>
      <c r="T127" s="40">
        <f>A!C78</f>
        <v>0</v>
      </c>
      <c r="U127" s="69">
        <f>A!K78</f>
        <v>10</v>
      </c>
      <c r="V127" s="69">
        <f>A!L78</f>
        <v>10</v>
      </c>
      <c r="W127" s="69">
        <f>A!M78</f>
        <v>10</v>
      </c>
      <c r="X127" s="69">
        <f>A!N78</f>
        <v>30</v>
      </c>
      <c r="Z127" s="71">
        <f>SUM(N29)</f>
        <v>303.9598869390403</v>
      </c>
    </row>
    <row r="128" spans="1:26" ht="15.75" thickBot="1">
      <c r="A128" s="28"/>
      <c r="C128" s="94">
        <f ca="1">IF(ISNA(INDIRECT("S"&amp;MATCH(D125,T$5:T$153,0)+7)),"",INDIRECT("S"&amp;MATCH(D125,T$5:T$153,0)+7))</f>
        <v>0</v>
      </c>
      <c r="D128" s="95">
        <f ca="1">IF(ISNA(INDIRECT("T"&amp;MATCH(D125,T$5:T$153,0)+7)),"",INDIRECT("T"&amp;MATCH(D125,T$5:T$153,0)+7))</f>
        <v>0</v>
      </c>
      <c r="E128" s="86">
        <f ca="1">IF(ISNA(INDIRECT("U"&amp;MATCH(D125,T$5:T$153,0)+7)),"",INDIRECT("U"&amp;MATCH(D125,T$5:T$153,0)+7))</f>
        <v>10</v>
      </c>
      <c r="F128" s="86">
        <f ca="1">IF(ISNA(INDIRECT("V"&amp;MATCH(D125,T$5:T$153,0)+7)),"",INDIRECT("V"&amp;MATCH(D125,T$5:T$153,0)+7))</f>
        <v>10</v>
      </c>
      <c r="G128" s="86">
        <f ca="1">IF(ISNA(INDIRECT("W"&amp;MATCH(D125,T$5:T$153,0)+7)),"",INDIRECT("W"&amp;MATCH(D125,T$5:T$153,0)+7))</f>
        <v>10</v>
      </c>
      <c r="H128" s="87">
        <f ca="1">IF(ISNA(INDIRECT("X"&amp;MATCH(D125,T$5:T$153,0)+7)),"",INDIRECT("X"&amp;MATCH(D125,T$5:T$153,0)+7))</f>
        <v>30</v>
      </c>
      <c r="J128" s="46"/>
      <c r="Q128" s="28"/>
      <c r="S128" s="40">
        <f>A!B79</f>
        <v>0</v>
      </c>
      <c r="T128" s="40">
        <f>A!C79</f>
        <v>0</v>
      </c>
      <c r="U128" s="69">
        <f>A!K79</f>
        <v>10</v>
      </c>
      <c r="V128" s="69">
        <f>A!L79</f>
        <v>10</v>
      </c>
      <c r="W128" s="69">
        <f>A!M79</f>
        <v>10</v>
      </c>
      <c r="X128" s="69">
        <f>A!N79</f>
        <v>30</v>
      </c>
      <c r="Z128" s="46"/>
    </row>
    <row r="129" spans="1:26" ht="15.75" thickBot="1">
      <c r="C129" s="89"/>
      <c r="D129" s="89"/>
    </row>
    <row r="130" spans="1:26" ht="15.75" thickBot="1">
      <c r="C130" s="89"/>
      <c r="D130" s="97" t="str">
        <f ca="1">IF(ISNA(INDIRECT("M"&amp;MATCH(A132,O$5:O$34,0)+4)),"",INDIRECT("M"&amp;MATCH(A132,O$5:O$34,0)+4))</f>
        <v/>
      </c>
      <c r="S130" s="29"/>
      <c r="T130" s="64">
        <f>A!D80</f>
        <v>0</v>
      </c>
    </row>
    <row r="131" spans="1:26" ht="15.75" thickBot="1">
      <c r="A131" s="26"/>
      <c r="C131" s="90" t="str">
        <f ca="1">IF(ISNA(INDIRECT("S"&amp;MATCH(D130,T$5:T$153,0)+5)),"",INDIRECT("S"&amp;MATCH(D130,T$5:T$153,0)+5))</f>
        <v/>
      </c>
      <c r="D131" s="91" t="str">
        <f ca="1">IF(ISNA(INDIRECT("T"&amp;MATCH(D130,T$5:T$153,0)+5)),"",INDIRECT("T"&amp;MATCH(D130,T$5:T$153,0)+5))</f>
        <v/>
      </c>
      <c r="E131" s="69" t="str">
        <f ca="1">IF(ISNA(INDIRECT("U"&amp;MATCH(D130,T$5:T$153,0)+5)),"",INDIRECT("U"&amp;MATCH(D130,T$5:T$153,0)+5))</f>
        <v/>
      </c>
      <c r="F131" s="69" t="str">
        <f ca="1">IF(ISNA(INDIRECT("V"&amp;MATCH(D130,T$5:T$153,0)+5)),"",INDIRECT("V"&amp;MATCH(D130,T$5:T$153,0)+5))</f>
        <v/>
      </c>
      <c r="G131" s="69" t="str">
        <f ca="1">IF(ISNA(INDIRECT("W"&amp;MATCH(D130,T$5:T$153,0)+5)),"",INDIRECT("W"&amp;MATCH(D130,T$5:T$153,0)+5))</f>
        <v/>
      </c>
      <c r="H131" s="84" t="str">
        <f ca="1">IF(ISNA(INDIRECT("X"&amp;MATCH(D130,T$5:T$153,0)+5)),"",INDIRECT("X"&amp;MATCH(D130,T$5:T$153,0)+5))</f>
        <v/>
      </c>
      <c r="J131" s="45"/>
      <c r="Q131" s="26"/>
      <c r="S131" s="40">
        <f>A!B80</f>
        <v>0</v>
      </c>
      <c r="T131" s="40">
        <f>A!C80</f>
        <v>0</v>
      </c>
      <c r="U131" s="69">
        <f>A!K80</f>
        <v>10</v>
      </c>
      <c r="V131" s="69">
        <f>A!L80</f>
        <v>10</v>
      </c>
      <c r="W131" s="69">
        <f>A!M80</f>
        <v>10</v>
      </c>
      <c r="X131" s="69">
        <f>A!N80</f>
        <v>30</v>
      </c>
      <c r="Z131" s="45"/>
    </row>
    <row r="132" spans="1:26" ht="16.5" thickBot="1">
      <c r="A132" s="27">
        <v>26</v>
      </c>
      <c r="C132" s="92" t="str">
        <f ca="1">IF(ISNA(INDIRECT("S"&amp;MATCH(D130,T$5:T$153,0)+6)),"",INDIRECT("S"&amp;MATCH(D130,T$5:T$153,0)+6))</f>
        <v/>
      </c>
      <c r="D132" s="93" t="str">
        <f ca="1">IF(ISNA(INDIRECT("T"&amp;MATCH(D130,T$5:T$153,0)+6)),"",INDIRECT("T"&amp;MATCH(D130,T$5:T$153,0)+6))</f>
        <v/>
      </c>
      <c r="E132" s="64" t="str">
        <f ca="1">IF(ISNA(INDIRECT("U"&amp;MATCH(D130,T$5:T$153,0)+6)),"",INDIRECT("U"&amp;MATCH(D130,T$5:T$153,0)+6))</f>
        <v/>
      </c>
      <c r="F132" s="64" t="str">
        <f ca="1">IF(ISNA(INDIRECT("V"&amp;MATCH(D130,T$5:T$153,0)+6)),"",INDIRECT("V"&amp;MATCH(D130,T$5:T$153,0)+6))</f>
        <v/>
      </c>
      <c r="G132" s="64" t="str">
        <f ca="1">IF(ISNA(INDIRECT("W"&amp;MATCH(D130,T$5:T$153,0)+6)),"",INDIRECT("W"&amp;MATCH(D130,T$5:T$153,0)+6))</f>
        <v/>
      </c>
      <c r="H132" s="85" t="str">
        <f ca="1">IF(ISNA(INDIRECT("X"&amp;MATCH(D130,T$5:T$153,0)+6)),"",INDIRECT("X"&amp;MATCH(D130,T$5:T$153,0)+6))</f>
        <v/>
      </c>
      <c r="J132" s="88">
        <f ca="1">SUM(H131:H133)</f>
        <v>0</v>
      </c>
      <c r="Q132" s="27">
        <v>26</v>
      </c>
      <c r="S132" s="40">
        <f>A!B81</f>
        <v>0</v>
      </c>
      <c r="T132" s="40">
        <f>A!C81</f>
        <v>0</v>
      </c>
      <c r="U132" s="69">
        <f>A!K81</f>
        <v>10</v>
      </c>
      <c r="V132" s="69">
        <f>A!L81</f>
        <v>10</v>
      </c>
      <c r="W132" s="69">
        <f>A!M81</f>
        <v>10</v>
      </c>
      <c r="X132" s="69">
        <f>A!N81</f>
        <v>30</v>
      </c>
      <c r="Z132" s="71">
        <f>SUM(N30)</f>
        <v>90</v>
      </c>
    </row>
    <row r="133" spans="1:26" ht="15.75" thickBot="1">
      <c r="A133" s="28"/>
      <c r="C133" s="94" t="str">
        <f ca="1">IF(ISNA(INDIRECT("S"&amp;MATCH(D130,T$5:T$153,0)+7)),"",INDIRECT("S"&amp;MATCH(D130,T$5:T$153,0)+7))</f>
        <v/>
      </c>
      <c r="D133" s="95" t="str">
        <f ca="1">IF(ISNA(INDIRECT("T"&amp;MATCH(D130,T$5:T$153,0)+7)),"",INDIRECT("T"&amp;MATCH(D130,T$5:T$153,0)+7))</f>
        <v/>
      </c>
      <c r="E133" s="86" t="str">
        <f ca="1">IF(ISNA(INDIRECT("U"&amp;MATCH(D130,T$5:T$153,0)+7)),"",INDIRECT("U"&amp;MATCH(D130,T$5:T$153,0)+7))</f>
        <v/>
      </c>
      <c r="F133" s="86" t="str">
        <f ca="1">IF(ISNA(INDIRECT("V"&amp;MATCH(D130,T$5:T$153,0)+7)),"",INDIRECT("V"&amp;MATCH(D130,T$5:T$153,0)+7))</f>
        <v/>
      </c>
      <c r="G133" s="86" t="str">
        <f ca="1">IF(ISNA(INDIRECT("W"&amp;MATCH(D130,T$5:T$153,0)+7)),"",INDIRECT("W"&amp;MATCH(D130,T$5:T$153,0)+7))</f>
        <v/>
      </c>
      <c r="H133" s="87" t="str">
        <f ca="1">IF(ISNA(INDIRECT("X"&amp;MATCH(D130,T$5:T$153,0)+7)),"",INDIRECT("X"&amp;MATCH(D130,T$5:T$153,0)+7))</f>
        <v/>
      </c>
      <c r="J133" s="46"/>
      <c r="Q133" s="28"/>
      <c r="S133" s="40">
        <f>A!B82</f>
        <v>0</v>
      </c>
      <c r="T133" s="40">
        <f>A!C82</f>
        <v>0</v>
      </c>
      <c r="U133" s="69">
        <f>A!K82</f>
        <v>10</v>
      </c>
      <c r="V133" s="69">
        <f>A!L82</f>
        <v>10</v>
      </c>
      <c r="W133" s="69">
        <f>A!M82</f>
        <v>10</v>
      </c>
      <c r="X133" s="69">
        <f>A!N82</f>
        <v>30</v>
      </c>
      <c r="Z133" s="46"/>
    </row>
    <row r="134" spans="1:26" ht="15.75" thickBot="1">
      <c r="C134" s="89"/>
      <c r="D134" s="89"/>
    </row>
    <row r="135" spans="1:26" ht="15.75" thickBot="1">
      <c r="C135" s="89"/>
      <c r="D135" s="97" t="str">
        <f ca="1">IF(ISNA(INDIRECT("M"&amp;MATCH(A137,O$5:O$34,0)+4)),"",INDIRECT("M"&amp;MATCH(A137,O$5:O$34,0)+4))</f>
        <v/>
      </c>
      <c r="S135" s="29"/>
      <c r="T135" s="64">
        <f>A!D83</f>
        <v>0</v>
      </c>
    </row>
    <row r="136" spans="1:26" ht="15.75" thickBot="1">
      <c r="A136" s="26"/>
      <c r="C136" s="90" t="str">
        <f ca="1">IF(ISNA(INDIRECT("S"&amp;MATCH(D135,T$5:T$153,0)+5)),"",INDIRECT("S"&amp;MATCH(D135,T$5:T$153,0)+5))</f>
        <v/>
      </c>
      <c r="D136" s="91" t="str">
        <f ca="1">IF(ISNA(INDIRECT("T"&amp;MATCH(D135,T$5:T$153,0)+5)),"",INDIRECT("T"&amp;MATCH(D135,T$5:T$153,0)+5))</f>
        <v/>
      </c>
      <c r="E136" s="69" t="str">
        <f ca="1">IF(ISNA(INDIRECT("U"&amp;MATCH(D135,T$5:T$153,0)+5)),"",INDIRECT("U"&amp;MATCH(D135,T$5:T$153,0)+5))</f>
        <v/>
      </c>
      <c r="F136" s="69" t="str">
        <f ca="1">IF(ISNA(INDIRECT("V"&amp;MATCH(D135,T$5:T$153,0)+5)),"",INDIRECT("V"&amp;MATCH(D135,T$5:T$153,0)+5))</f>
        <v/>
      </c>
      <c r="G136" s="69" t="str">
        <f ca="1">IF(ISNA(INDIRECT("W"&amp;MATCH(D135,T$5:T$153,0)+5)),"",INDIRECT("W"&amp;MATCH(D135,T$5:T$153,0)+5))</f>
        <v/>
      </c>
      <c r="H136" s="84" t="str">
        <f ca="1">IF(ISNA(INDIRECT("X"&amp;MATCH(D135,T$5:T$153,0)+5)),"",INDIRECT("X"&amp;MATCH(D135,T$5:T$153,0)+5))</f>
        <v/>
      </c>
      <c r="J136" s="45"/>
      <c r="Q136" s="26"/>
      <c r="S136" s="40">
        <f>A!B83</f>
        <v>0</v>
      </c>
      <c r="T136" s="40">
        <f>A!C83</f>
        <v>0</v>
      </c>
      <c r="U136" s="69">
        <f>A!K83</f>
        <v>10</v>
      </c>
      <c r="V136" s="69">
        <f>A!L83</f>
        <v>10</v>
      </c>
      <c r="W136" s="69">
        <f>A!M83</f>
        <v>10</v>
      </c>
      <c r="X136" s="69">
        <f>A!N83</f>
        <v>30</v>
      </c>
      <c r="Z136" s="45"/>
    </row>
    <row r="137" spans="1:26" ht="16.5" thickBot="1">
      <c r="A137" s="27">
        <v>27</v>
      </c>
      <c r="C137" s="92" t="str">
        <f ca="1">IF(ISNA(INDIRECT("S"&amp;MATCH(D135,T$5:T$153,0)+6)),"",INDIRECT("S"&amp;MATCH(D135,T$5:T$153,0)+6))</f>
        <v/>
      </c>
      <c r="D137" s="93" t="str">
        <f ca="1">IF(ISNA(INDIRECT("T"&amp;MATCH(D135,T$5:T$153,0)+6)),"",INDIRECT("T"&amp;MATCH(D135,T$5:T$153,0)+6))</f>
        <v/>
      </c>
      <c r="E137" s="64" t="str">
        <f ca="1">IF(ISNA(INDIRECT("U"&amp;MATCH(D135,T$5:T$153,0)+6)),"",INDIRECT("U"&amp;MATCH(D135,T$5:T$153,0)+6))</f>
        <v/>
      </c>
      <c r="F137" s="64" t="str">
        <f ca="1">IF(ISNA(INDIRECT("V"&amp;MATCH(D135,T$5:T$153,0)+6)),"",INDIRECT("V"&amp;MATCH(D135,T$5:T$153,0)+6))</f>
        <v/>
      </c>
      <c r="G137" s="64" t="str">
        <f ca="1">IF(ISNA(INDIRECT("W"&amp;MATCH(D135,T$5:T$153,0)+6)),"",INDIRECT("W"&amp;MATCH(D135,T$5:T$153,0)+6))</f>
        <v/>
      </c>
      <c r="H137" s="85" t="str">
        <f ca="1">IF(ISNA(INDIRECT("X"&amp;MATCH(D135,T$5:T$153,0)+6)),"",INDIRECT("X"&amp;MATCH(D135,T$5:T$153,0)+6))</f>
        <v/>
      </c>
      <c r="J137" s="88">
        <f ca="1">SUM(H136:H138)</f>
        <v>0</v>
      </c>
      <c r="Q137" s="27">
        <v>27</v>
      </c>
      <c r="S137" s="40">
        <f>A!B84</f>
        <v>0</v>
      </c>
      <c r="T137" s="40">
        <f>A!C84</f>
        <v>0</v>
      </c>
      <c r="U137" s="69">
        <f>A!K84</f>
        <v>10</v>
      </c>
      <c r="V137" s="69">
        <f>A!L84</f>
        <v>10</v>
      </c>
      <c r="W137" s="69">
        <f>A!M84</f>
        <v>10</v>
      </c>
      <c r="X137" s="69">
        <f>A!N84</f>
        <v>30</v>
      </c>
      <c r="Z137" s="71">
        <f>SUM(N31)</f>
        <v>90</v>
      </c>
    </row>
    <row r="138" spans="1:26" ht="15.75" thickBot="1">
      <c r="A138" s="28"/>
      <c r="C138" s="94" t="str">
        <f ca="1">IF(ISNA(INDIRECT("S"&amp;MATCH(D135,T$5:T$153,0)+7)),"",INDIRECT("S"&amp;MATCH(D135,T$5:T$153,0)+7))</f>
        <v/>
      </c>
      <c r="D138" s="95" t="str">
        <f ca="1">IF(ISNA(INDIRECT("T"&amp;MATCH(D135,T$5:T$153,0)+7)),"",INDIRECT("T"&amp;MATCH(D135,T$5:T$153,0)+7))</f>
        <v/>
      </c>
      <c r="E138" s="86" t="str">
        <f ca="1">IF(ISNA(INDIRECT("U"&amp;MATCH(D135,T$5:T$153,0)+7)),"",INDIRECT("U"&amp;MATCH(D135,T$5:T$153,0)+7))</f>
        <v/>
      </c>
      <c r="F138" s="86" t="str">
        <f ca="1">IF(ISNA(INDIRECT("V"&amp;MATCH(D135,T$5:T$153,0)+7)),"",INDIRECT("V"&amp;MATCH(D135,T$5:T$153,0)+7))</f>
        <v/>
      </c>
      <c r="G138" s="86" t="str">
        <f ca="1">IF(ISNA(INDIRECT("W"&amp;MATCH(D135,T$5:T$153,0)+7)),"",INDIRECT("W"&amp;MATCH(D135,T$5:T$153,0)+7))</f>
        <v/>
      </c>
      <c r="H138" s="87" t="str">
        <f ca="1">IF(ISNA(INDIRECT("X"&amp;MATCH(D135,T$5:T$153,0)+7)),"",INDIRECT("X"&amp;MATCH(D135,T$5:T$153,0)+7))</f>
        <v/>
      </c>
      <c r="J138" s="46"/>
      <c r="Q138" s="28"/>
      <c r="S138" s="40">
        <f>A!B85</f>
        <v>0</v>
      </c>
      <c r="T138" s="40">
        <f>A!C85</f>
        <v>0</v>
      </c>
      <c r="U138" s="69">
        <f>A!K85</f>
        <v>10</v>
      </c>
      <c r="V138" s="69">
        <f>A!L85</f>
        <v>10</v>
      </c>
      <c r="W138" s="69">
        <f>A!M85</f>
        <v>10</v>
      </c>
      <c r="X138" s="69">
        <f>A!N85</f>
        <v>30</v>
      </c>
      <c r="Z138" s="46"/>
    </row>
    <row r="139" spans="1:26" ht="15.75" thickBot="1">
      <c r="C139" s="89"/>
      <c r="D139" s="89"/>
    </row>
    <row r="140" spans="1:26" ht="15.75" thickBot="1">
      <c r="C140" s="89"/>
      <c r="D140" s="97" t="str">
        <f ca="1">IF(ISNA(INDIRECT("M"&amp;MATCH(A142,O$5:O$34,0)+4)),"",INDIRECT("M"&amp;MATCH(A142,O$5:O$34,0)+4))</f>
        <v/>
      </c>
      <c r="S140" s="29"/>
      <c r="T140" s="64">
        <f>A!D86</f>
        <v>0</v>
      </c>
    </row>
    <row r="141" spans="1:26" ht="15.75" thickBot="1">
      <c r="A141" s="26"/>
      <c r="C141" s="90" t="str">
        <f ca="1">IF(ISNA(INDIRECT("S"&amp;MATCH(D140,T$5:T$153,0)+5)),"",INDIRECT("S"&amp;MATCH(D140,T$5:T$153,0)+5))</f>
        <v/>
      </c>
      <c r="D141" s="91" t="str">
        <f ca="1">IF(ISNA(INDIRECT("T"&amp;MATCH(D140,T$5:T$153,0)+5)),"",INDIRECT("T"&amp;MATCH(D140,T$5:T$153,0)+5))</f>
        <v/>
      </c>
      <c r="E141" s="69" t="str">
        <f ca="1">IF(ISNA(INDIRECT("U"&amp;MATCH(D140,T$5:T$153,0)+5)),"",INDIRECT("U"&amp;MATCH(D140,T$5:T$153,0)+5))</f>
        <v/>
      </c>
      <c r="F141" s="69" t="str">
        <f ca="1">IF(ISNA(INDIRECT("V"&amp;MATCH(D140,T$5:T$153,0)+5)),"",INDIRECT("V"&amp;MATCH(D140,T$5:T$153,0)+5))</f>
        <v/>
      </c>
      <c r="G141" s="69" t="str">
        <f ca="1">IF(ISNA(INDIRECT("W"&amp;MATCH(D140,T$5:T$153,0)+5)),"",INDIRECT("W"&amp;MATCH(D140,T$5:T$153,0)+5))</f>
        <v/>
      </c>
      <c r="H141" s="84" t="str">
        <f ca="1">IF(ISNA(INDIRECT("X"&amp;MATCH(D140,T$5:T$153,0)+5)),"",INDIRECT("X"&amp;MATCH(D140,T$5:T$153,0)+5))</f>
        <v/>
      </c>
      <c r="J141" s="45"/>
      <c r="Q141" s="26"/>
      <c r="S141" s="40">
        <f>A!B86</f>
        <v>0</v>
      </c>
      <c r="T141" s="40">
        <f>A!C86</f>
        <v>0</v>
      </c>
      <c r="U141" s="69">
        <f>A!K86</f>
        <v>10</v>
      </c>
      <c r="V141" s="69">
        <f>A!L86</f>
        <v>10</v>
      </c>
      <c r="W141" s="69">
        <f>A!M86</f>
        <v>10</v>
      </c>
      <c r="X141" s="69">
        <f>A!N86</f>
        <v>30</v>
      </c>
      <c r="Z141" s="45"/>
    </row>
    <row r="142" spans="1:26" ht="16.5" thickBot="1">
      <c r="A142" s="27">
        <v>28</v>
      </c>
      <c r="C142" s="92" t="str">
        <f ca="1">IF(ISNA(INDIRECT("S"&amp;MATCH(D140,T$5:T$153,0)+6)),"",INDIRECT("S"&amp;MATCH(D140,T$5:T$153,0)+6))</f>
        <v/>
      </c>
      <c r="D142" s="93" t="str">
        <f ca="1">IF(ISNA(INDIRECT("T"&amp;MATCH(D140,T$5:T$153,0)+6)),"",INDIRECT("T"&amp;MATCH(D140,T$5:T$153,0)+6))</f>
        <v/>
      </c>
      <c r="E142" s="64" t="str">
        <f ca="1">IF(ISNA(INDIRECT("U"&amp;MATCH(D140,T$5:T$153,0)+6)),"",INDIRECT("U"&amp;MATCH(D140,T$5:T$153,0)+6))</f>
        <v/>
      </c>
      <c r="F142" s="64" t="str">
        <f ca="1">IF(ISNA(INDIRECT("V"&amp;MATCH(D140,T$5:T$153,0)+6)),"",INDIRECT("V"&amp;MATCH(D140,T$5:T$153,0)+6))</f>
        <v/>
      </c>
      <c r="G142" s="64" t="str">
        <f ca="1">IF(ISNA(INDIRECT("W"&amp;MATCH(D140,T$5:T$153,0)+6)),"",INDIRECT("W"&amp;MATCH(D140,T$5:T$153,0)+6))</f>
        <v/>
      </c>
      <c r="H142" s="85" t="str">
        <f ca="1">IF(ISNA(INDIRECT("X"&amp;MATCH(D140,T$5:T$153,0)+6)),"",INDIRECT("X"&amp;MATCH(D140,T$5:T$153,0)+6))</f>
        <v/>
      </c>
      <c r="J142" s="88">
        <f ca="1">SUM(H141:H143)</f>
        <v>0</v>
      </c>
      <c r="Q142" s="27">
        <v>28</v>
      </c>
      <c r="S142" s="40">
        <f>A!B87</f>
        <v>0</v>
      </c>
      <c r="T142" s="40">
        <f>A!C87</f>
        <v>0</v>
      </c>
      <c r="U142" s="69">
        <f>A!K87</f>
        <v>10</v>
      </c>
      <c r="V142" s="69">
        <f>A!L87</f>
        <v>10</v>
      </c>
      <c r="W142" s="69">
        <f>A!M87</f>
        <v>10</v>
      </c>
      <c r="X142" s="69">
        <f>A!N87</f>
        <v>30</v>
      </c>
      <c r="Z142" s="71">
        <f>SUM(N32)</f>
        <v>90</v>
      </c>
    </row>
    <row r="143" spans="1:26" ht="15.75" thickBot="1">
      <c r="A143" s="28"/>
      <c r="C143" s="94" t="str">
        <f ca="1">IF(ISNA(INDIRECT("S"&amp;MATCH(D140,T$5:T$153,0)+7)),"",INDIRECT("S"&amp;MATCH(D140,T$5:T$153,0)+7))</f>
        <v/>
      </c>
      <c r="D143" s="95" t="str">
        <f ca="1">IF(ISNA(INDIRECT("T"&amp;MATCH(D140,T$5:T$153,0)+7)),"",INDIRECT("T"&amp;MATCH(D140,T$5:T$153,0)+7))</f>
        <v/>
      </c>
      <c r="E143" s="86" t="str">
        <f ca="1">IF(ISNA(INDIRECT("U"&amp;MATCH(D140,T$5:T$153,0)+7)),"",INDIRECT("U"&amp;MATCH(D140,T$5:T$153,0)+7))</f>
        <v/>
      </c>
      <c r="F143" s="86" t="str">
        <f ca="1">IF(ISNA(INDIRECT("V"&amp;MATCH(D140,T$5:T$153,0)+7)),"",INDIRECT("V"&amp;MATCH(D140,T$5:T$153,0)+7))</f>
        <v/>
      </c>
      <c r="G143" s="86" t="str">
        <f ca="1">IF(ISNA(INDIRECT("W"&amp;MATCH(D140,T$5:T$153,0)+7)),"",INDIRECT("W"&amp;MATCH(D140,T$5:T$153,0)+7))</f>
        <v/>
      </c>
      <c r="H143" s="87" t="str">
        <f ca="1">IF(ISNA(INDIRECT("X"&amp;MATCH(D140,T$5:T$153,0)+7)),"",INDIRECT("X"&amp;MATCH(D140,T$5:T$153,0)+7))</f>
        <v/>
      </c>
      <c r="J143" s="46"/>
      <c r="Q143" s="28"/>
      <c r="S143" s="40">
        <f>A!B88</f>
        <v>0</v>
      </c>
      <c r="T143" s="40">
        <f>A!C88</f>
        <v>0</v>
      </c>
      <c r="U143" s="69">
        <f>A!K88</f>
        <v>10</v>
      </c>
      <c r="V143" s="69">
        <f>A!L88</f>
        <v>10</v>
      </c>
      <c r="W143" s="69">
        <f>A!M88</f>
        <v>10</v>
      </c>
      <c r="X143" s="69">
        <f>A!N88</f>
        <v>30</v>
      </c>
      <c r="Z143" s="46"/>
    </row>
    <row r="144" spans="1:26" ht="15.75" thickBot="1">
      <c r="C144" s="89"/>
      <c r="D144" s="89"/>
    </row>
    <row r="145" spans="1:26" ht="15.75" thickBot="1">
      <c r="C145" s="89"/>
      <c r="D145" s="97" t="str">
        <f ca="1">IF(ISNA(INDIRECT("M"&amp;MATCH(A147,O$5:O$34,0)+4)),"",INDIRECT("M"&amp;MATCH(A147,O$5:O$34,0)+4))</f>
        <v/>
      </c>
      <c r="S145" s="29"/>
      <c r="T145" s="64">
        <f>A!D89</f>
        <v>0</v>
      </c>
    </row>
    <row r="146" spans="1:26" ht="15.75" thickBot="1">
      <c r="A146" s="26"/>
      <c r="C146" s="90" t="str">
        <f ca="1">IF(ISNA(INDIRECT("S"&amp;MATCH(D145,T$5:T$153,0)+5)),"",INDIRECT("S"&amp;MATCH(D145,T$5:T$153,0)+5))</f>
        <v/>
      </c>
      <c r="D146" s="91" t="str">
        <f ca="1">IF(ISNA(INDIRECT("T"&amp;MATCH(D145,T$5:T$153,0)+5)),"",INDIRECT("T"&amp;MATCH(D145,T$5:T$153,0)+5))</f>
        <v/>
      </c>
      <c r="E146" s="69" t="str">
        <f ca="1">IF(ISNA(INDIRECT("U"&amp;MATCH(D145,T$5:T$153,0)+5)),"",INDIRECT("U"&amp;MATCH(D145,T$5:T$153,0)+5))</f>
        <v/>
      </c>
      <c r="F146" s="69" t="str">
        <f ca="1">IF(ISNA(INDIRECT("V"&amp;MATCH(D145,T$5:T$153,0)+5)),"",INDIRECT("V"&amp;MATCH(D145,T$5:T$153,0)+5))</f>
        <v/>
      </c>
      <c r="G146" s="69" t="str">
        <f ca="1">IF(ISNA(INDIRECT("W"&amp;MATCH(D145,T$5:T$153,0)+5)),"",INDIRECT("W"&amp;MATCH(D145,T$5:T$153,0)+5))</f>
        <v/>
      </c>
      <c r="H146" s="84" t="str">
        <f ca="1">IF(ISNA(INDIRECT("X"&amp;MATCH(D145,T$5:T$153,0)+5)),"",INDIRECT("X"&amp;MATCH(D145,T$5:T$153,0)+5))</f>
        <v/>
      </c>
      <c r="J146" s="45"/>
      <c r="Q146" s="26"/>
      <c r="S146" s="40">
        <f>A!B89</f>
        <v>0</v>
      </c>
      <c r="T146" s="40">
        <f>A!C89</f>
        <v>0</v>
      </c>
      <c r="U146" s="69">
        <f>A!K89</f>
        <v>10</v>
      </c>
      <c r="V146" s="69">
        <f>A!L89</f>
        <v>10</v>
      </c>
      <c r="W146" s="69">
        <f>A!M89</f>
        <v>10</v>
      </c>
      <c r="X146" s="69">
        <f>A!N89</f>
        <v>30</v>
      </c>
      <c r="Z146" s="45"/>
    </row>
    <row r="147" spans="1:26" ht="16.5" thickBot="1">
      <c r="A147" s="27">
        <v>29</v>
      </c>
      <c r="C147" s="92" t="str">
        <f ca="1">IF(ISNA(INDIRECT("S"&amp;MATCH(D145,T$5:T$153,0)+6)),"",INDIRECT("S"&amp;MATCH(D145,T$5:T$153,0)+6))</f>
        <v/>
      </c>
      <c r="D147" s="93" t="str">
        <f ca="1">IF(ISNA(INDIRECT("T"&amp;MATCH(D145,T$5:T$153,0)+6)),"",INDIRECT("T"&amp;MATCH(D145,T$5:T$153,0)+6))</f>
        <v/>
      </c>
      <c r="E147" s="64" t="str">
        <f ca="1">IF(ISNA(INDIRECT("U"&amp;MATCH(D145,T$5:T$153,0)+6)),"",INDIRECT("U"&amp;MATCH(D145,T$5:T$153,0)+6))</f>
        <v/>
      </c>
      <c r="F147" s="64" t="str">
        <f ca="1">IF(ISNA(INDIRECT("V"&amp;MATCH(D145,T$5:T$153,0)+6)),"",INDIRECT("V"&amp;MATCH(D145,T$5:T$153,0)+6))</f>
        <v/>
      </c>
      <c r="G147" s="64" t="str">
        <f ca="1">IF(ISNA(INDIRECT("W"&amp;MATCH(D145,T$5:T$153,0)+6)),"",INDIRECT("W"&amp;MATCH(D145,T$5:T$153,0)+6))</f>
        <v/>
      </c>
      <c r="H147" s="85" t="str">
        <f ca="1">IF(ISNA(INDIRECT("X"&amp;MATCH(D145,T$5:T$153,0)+6)),"",INDIRECT("X"&amp;MATCH(D145,T$5:T$153,0)+6))</f>
        <v/>
      </c>
      <c r="J147" s="88">
        <f ca="1">SUM(H146:H148)</f>
        <v>0</v>
      </c>
      <c r="Q147" s="27">
        <v>29</v>
      </c>
      <c r="S147" s="40">
        <f>A!B90</f>
        <v>0</v>
      </c>
      <c r="T147" s="40">
        <f>A!C90</f>
        <v>0</v>
      </c>
      <c r="U147" s="69">
        <f>A!K90</f>
        <v>10</v>
      </c>
      <c r="V147" s="69">
        <f>A!L90</f>
        <v>10</v>
      </c>
      <c r="W147" s="69">
        <f>A!M90</f>
        <v>10</v>
      </c>
      <c r="X147" s="69">
        <f>A!N90</f>
        <v>30</v>
      </c>
      <c r="Z147" s="71">
        <f>SUM(N33)</f>
        <v>90</v>
      </c>
    </row>
    <row r="148" spans="1:26" ht="15.75" thickBot="1">
      <c r="A148" s="28"/>
      <c r="C148" s="94" t="str">
        <f ca="1">IF(ISNA(INDIRECT("S"&amp;MATCH(D145,T$5:T$153,0)+7)),"",INDIRECT("S"&amp;MATCH(D145,T$5:T$153,0)+7))</f>
        <v/>
      </c>
      <c r="D148" s="95" t="str">
        <f ca="1">IF(ISNA(INDIRECT("T"&amp;MATCH(D145,T$5:T$153,0)+7)),"",INDIRECT("T"&amp;MATCH(D145,T$5:T$153,0)+7))</f>
        <v/>
      </c>
      <c r="E148" s="86" t="str">
        <f ca="1">IF(ISNA(INDIRECT("U"&amp;MATCH(D145,T$5:T$153,0)+7)),"",INDIRECT("U"&amp;MATCH(D145,T$5:T$153,0)+7))</f>
        <v/>
      </c>
      <c r="F148" s="86" t="str">
        <f ca="1">IF(ISNA(INDIRECT("V"&amp;MATCH(D145,T$5:T$153,0)+7)),"",INDIRECT("V"&amp;MATCH(D145,T$5:T$153,0)+7))</f>
        <v/>
      </c>
      <c r="G148" s="86" t="str">
        <f ca="1">IF(ISNA(INDIRECT("W"&amp;MATCH(D145,T$5:T$153,0)+7)),"",INDIRECT("W"&amp;MATCH(D145,T$5:T$153,0)+7))</f>
        <v/>
      </c>
      <c r="H148" s="87" t="str">
        <f ca="1">IF(ISNA(INDIRECT("X"&amp;MATCH(D145,T$5:T$153,0)+7)),"",INDIRECT("X"&amp;MATCH(D145,T$5:T$153,0)+7))</f>
        <v/>
      </c>
      <c r="J148" s="46"/>
      <c r="Q148" s="28"/>
      <c r="S148" s="40">
        <f>A!B91</f>
        <v>0</v>
      </c>
      <c r="T148" s="40">
        <f>A!C91</f>
        <v>0</v>
      </c>
      <c r="U148" s="69">
        <f>A!K91</f>
        <v>10</v>
      </c>
      <c r="V148" s="69">
        <f>A!L91</f>
        <v>10</v>
      </c>
      <c r="W148" s="69">
        <f>A!M91</f>
        <v>10</v>
      </c>
      <c r="X148" s="69">
        <f>A!N91</f>
        <v>30</v>
      </c>
      <c r="Z148" s="46"/>
    </row>
    <row r="149" spans="1:26" ht="15.75" thickBot="1">
      <c r="C149" s="89"/>
      <c r="D149" s="89"/>
    </row>
    <row r="150" spans="1:26" ht="15.75" thickBot="1">
      <c r="C150" s="89"/>
      <c r="D150" s="97" t="str">
        <f ca="1">IF(ISNA(INDIRECT("M"&amp;MATCH(A152,O$5:O$34,0)+4)),"",INDIRECT("M"&amp;MATCH(A152,O$5:O$34,0)+4))</f>
        <v/>
      </c>
      <c r="S150" s="29"/>
      <c r="T150" s="64">
        <f>A!D92</f>
        <v>0</v>
      </c>
    </row>
    <row r="151" spans="1:26" ht="15.75" thickBot="1">
      <c r="A151" s="26"/>
      <c r="C151" s="40" t="str">
        <f ca="1">IF(ISNA(INDIRECT("S"&amp;MATCH(D150,T$5:T$153,0)+5)),"",INDIRECT("S"&amp;MATCH(D150,T$5:T$153,0)+5))</f>
        <v/>
      </c>
      <c r="D151" s="41" t="str">
        <f ca="1">IF(ISNA(INDIRECT("T"&amp;MATCH(D150,T$5:T$153,0)+5)),"",INDIRECT("T"&amp;MATCH(D150,T$5:T$153,0)+5))</f>
        <v/>
      </c>
      <c r="E151" s="69" t="str">
        <f ca="1">IF(ISNA(INDIRECT("U"&amp;MATCH(D150,T$5:T$153,0)+5)),"",INDIRECT("U"&amp;MATCH(D150,T$5:T$153,0)+5))</f>
        <v/>
      </c>
      <c r="F151" s="69" t="str">
        <f ca="1">IF(ISNA(INDIRECT("V"&amp;MATCH(D150,T$5:T$153,0)+5)),"",INDIRECT("V"&amp;MATCH(D150,T$5:T$153,0)+5))</f>
        <v/>
      </c>
      <c r="G151" s="69" t="str">
        <f ca="1">IF(ISNA(INDIRECT("W"&amp;MATCH(D150,T$5:T$153,0)+5)),"",INDIRECT("W"&amp;MATCH(D150,T$5:T$153,0)+5))</f>
        <v/>
      </c>
      <c r="H151" s="84" t="str">
        <f ca="1">IF(ISNA(INDIRECT("X"&amp;MATCH(D150,T$5:T$153,0)+5)),"",INDIRECT("X"&amp;MATCH(D150,T$5:T$153,0)+5))</f>
        <v/>
      </c>
      <c r="J151" s="45"/>
      <c r="Q151" s="26"/>
      <c r="S151" s="40">
        <f>A!B92</f>
        <v>0</v>
      </c>
      <c r="T151" s="40">
        <f>A!C92</f>
        <v>0</v>
      </c>
      <c r="U151" s="69">
        <f>A!K92</f>
        <v>10</v>
      </c>
      <c r="V151" s="69">
        <f>A!L92</f>
        <v>10</v>
      </c>
      <c r="W151" s="69">
        <f>A!M92</f>
        <v>10</v>
      </c>
      <c r="X151" s="69">
        <f>A!N92</f>
        <v>30</v>
      </c>
      <c r="Z151" s="45"/>
    </row>
    <row r="152" spans="1:26" ht="16.5" thickBot="1">
      <c r="A152" s="27">
        <v>30</v>
      </c>
      <c r="C152" s="42" t="str">
        <f ca="1">IF(ISNA(INDIRECT("S"&amp;MATCH(D150,T$5:T$153,0)+6)),"",INDIRECT("S"&amp;MATCH(D150,T$5:T$153,0)+6))</f>
        <v/>
      </c>
      <c r="D152" s="4" t="str">
        <f ca="1">IF(ISNA(INDIRECT("T"&amp;MATCH(D150,T$5:T$153,0)+6)),"",INDIRECT("T"&amp;MATCH(D150,T$5:T$153,0)+6))</f>
        <v/>
      </c>
      <c r="E152" s="64" t="str">
        <f ca="1">IF(ISNA(INDIRECT("U"&amp;MATCH(D150,T$5:T$153,0)+6)),"",INDIRECT("U"&amp;MATCH(D150,T$5:T$153,0)+6))</f>
        <v/>
      </c>
      <c r="F152" s="64" t="str">
        <f ca="1">IF(ISNA(INDIRECT("V"&amp;MATCH(D150,T$5:T$153,0)+6)),"",INDIRECT("V"&amp;MATCH(D150,T$5:T$153,0)+6))</f>
        <v/>
      </c>
      <c r="G152" s="64" t="str">
        <f ca="1">IF(ISNA(INDIRECT("W"&amp;MATCH(D150,T$5:T$153,0)+6)),"",INDIRECT("W"&amp;MATCH(D150,T$5:T$153,0)+6))</f>
        <v/>
      </c>
      <c r="H152" s="85" t="str">
        <f ca="1">IF(ISNA(INDIRECT("X"&amp;MATCH(D150,T$5:T$153,0)+6)),"",INDIRECT("X"&amp;MATCH(D150,T$5:T$153,0)+6))</f>
        <v/>
      </c>
      <c r="J152" s="88">
        <f ca="1">SUM(H151:H153)</f>
        <v>0</v>
      </c>
      <c r="Q152" s="27">
        <v>30</v>
      </c>
      <c r="S152" s="40">
        <f>A!B93</f>
        <v>0</v>
      </c>
      <c r="T152" s="40">
        <f>A!C93</f>
        <v>0</v>
      </c>
      <c r="U152" s="69">
        <f>A!K93</f>
        <v>10</v>
      </c>
      <c r="V152" s="69">
        <f>A!L93</f>
        <v>10</v>
      </c>
      <c r="W152" s="69">
        <f>A!M93</f>
        <v>10</v>
      </c>
      <c r="X152" s="69">
        <f>A!N93</f>
        <v>30</v>
      </c>
      <c r="Z152" s="71">
        <f>SUM(N34)</f>
        <v>90</v>
      </c>
    </row>
    <row r="153" spans="1:26" ht="15.75" thickBot="1">
      <c r="A153" s="28"/>
      <c r="C153" s="43" t="str">
        <f ca="1">IF(ISNA(INDIRECT("S"&amp;MATCH(D150,T$5:T$153,0)+7)),"",INDIRECT("S"&amp;MATCH(D150,T$5:T$153,0)+7))</f>
        <v/>
      </c>
      <c r="D153" s="44" t="str">
        <f ca="1">IF(ISNA(INDIRECT("T"&amp;MATCH(D150,T$5:T$153,0)+7)),"",INDIRECT("T"&amp;MATCH(D150,T$5:T$153,0)+7))</f>
        <v/>
      </c>
      <c r="E153" s="86" t="str">
        <f ca="1">IF(ISNA(INDIRECT("U"&amp;MATCH(D150,T$5:T$153,0)+7)),"",INDIRECT("U"&amp;MATCH(D150,T$5:T$153,0)+7))</f>
        <v/>
      </c>
      <c r="F153" s="86" t="str">
        <f ca="1">IF(ISNA(INDIRECT("V"&amp;MATCH(D150,T$5:T$153,0)+7)),"",INDIRECT("V"&amp;MATCH(D150,T$5:T$153,0)+7))</f>
        <v/>
      </c>
      <c r="G153" s="86" t="str">
        <f ca="1">IF(ISNA(INDIRECT("W"&amp;MATCH(D150,T$5:T$153,0)+7)),"",INDIRECT("W"&amp;MATCH(D150,T$5:T$153,0)+7))</f>
        <v/>
      </c>
      <c r="H153" s="87" t="str">
        <f ca="1">IF(ISNA(INDIRECT("X"&amp;MATCH(D150,T$5:T$153,0)+7)),"",INDIRECT("X"&amp;MATCH(D150,T$5:T$153,0)+7))</f>
        <v/>
      </c>
      <c r="J153" s="46"/>
      <c r="Q153" s="28"/>
      <c r="S153" s="40">
        <f>A!B94</f>
        <v>0</v>
      </c>
      <c r="T153" s="40">
        <f>A!C94</f>
        <v>0</v>
      </c>
      <c r="U153" s="69">
        <f>A!K94</f>
        <v>10</v>
      </c>
      <c r="V153" s="69">
        <f>A!L94</f>
        <v>10</v>
      </c>
      <c r="W153" s="69">
        <f>A!M94</f>
        <v>10</v>
      </c>
      <c r="X153" s="69">
        <f>A!N94</f>
        <v>30</v>
      </c>
      <c r="Z153" s="46"/>
    </row>
  </sheetData>
  <mergeCells count="2">
    <mergeCell ref="A1:J1"/>
    <mergeCell ref="Q1:Z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&amp;RStránka &amp;P z &amp;N</oddFooter>
  </headerFooter>
  <rowBreaks count="3" manualBreakCount="3">
    <brk id="43" max="16383" man="1"/>
    <brk id="83" max="16383" man="1"/>
    <brk id="123" max="16383" man="1"/>
  </rowBreaks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Z153"/>
  <sheetViews>
    <sheetView tabSelected="1" zoomScaleNormal="100" workbookViewId="0">
      <selection activeCell="AB9" sqref="AB9"/>
    </sheetView>
  </sheetViews>
  <sheetFormatPr defaultRowHeight="15"/>
  <cols>
    <col min="1" max="1" width="5.42578125" style="2" customWidth="1"/>
    <col min="2" max="2" width="1.5703125" customWidth="1"/>
    <col min="3" max="3" width="5.7109375" customWidth="1"/>
    <col min="4" max="4" width="25.5703125" customWidth="1"/>
    <col min="5" max="8" width="8" customWidth="1"/>
    <col min="9" max="9" width="1.5703125" customWidth="1"/>
    <col min="10" max="10" width="12" customWidth="1"/>
    <col min="12" max="12" width="8.140625" customWidth="1"/>
    <col min="13" max="13" width="36.42578125" customWidth="1"/>
    <col min="15" max="15" width="9.140625" style="65"/>
    <col min="17" max="17" width="5.42578125" style="2" customWidth="1"/>
    <col min="18" max="18" width="1.5703125" customWidth="1"/>
    <col min="19" max="19" width="5.7109375" customWidth="1"/>
    <col min="20" max="20" width="25.5703125" customWidth="1"/>
    <col min="21" max="24" width="8" customWidth="1"/>
    <col min="25" max="25" width="1.5703125" customWidth="1"/>
    <col min="26" max="26" width="12.28515625" customWidth="1"/>
  </cols>
  <sheetData>
    <row r="1" spans="1:26" ht="39.75" customHeight="1">
      <c r="A1" s="112" t="s">
        <v>141</v>
      </c>
      <c r="B1" s="112"/>
      <c r="C1" s="112"/>
      <c r="D1" s="112"/>
      <c r="E1" s="112"/>
      <c r="F1" s="112"/>
      <c r="G1" s="112"/>
      <c r="H1" s="112"/>
      <c r="I1" s="112"/>
      <c r="J1" s="112"/>
      <c r="Q1" s="113" t="s">
        <v>143</v>
      </c>
      <c r="R1" s="113"/>
      <c r="S1" s="113"/>
      <c r="T1" s="113"/>
      <c r="U1" s="113"/>
      <c r="V1" s="113"/>
      <c r="W1" s="113"/>
      <c r="X1" s="113"/>
      <c r="Y1" s="113"/>
      <c r="Z1" s="113"/>
    </row>
    <row r="2" spans="1:26" ht="7.5" customHeight="1" thickBot="1"/>
    <row r="3" spans="1:26" ht="45.75" thickBot="1">
      <c r="A3" s="30" t="s">
        <v>0</v>
      </c>
      <c r="B3" s="31"/>
      <c r="C3" s="32" t="s">
        <v>1</v>
      </c>
      <c r="D3" s="33" t="s">
        <v>2</v>
      </c>
      <c r="E3" s="34">
        <v>1</v>
      </c>
      <c r="F3" s="35">
        <v>2</v>
      </c>
      <c r="G3" s="36">
        <v>3</v>
      </c>
      <c r="H3" s="37" t="s">
        <v>11</v>
      </c>
      <c r="I3" s="38"/>
      <c r="J3" s="39" t="s">
        <v>12</v>
      </c>
      <c r="L3" t="s">
        <v>0</v>
      </c>
      <c r="M3" t="s">
        <v>13</v>
      </c>
      <c r="N3" s="62" t="s">
        <v>14</v>
      </c>
      <c r="O3" s="63" t="s">
        <v>15</v>
      </c>
      <c r="Q3" s="30" t="s">
        <v>0</v>
      </c>
      <c r="R3" s="31"/>
      <c r="S3" s="32" t="s">
        <v>1</v>
      </c>
      <c r="T3" s="33" t="s">
        <v>2</v>
      </c>
      <c r="U3" s="34">
        <v>1</v>
      </c>
      <c r="V3" s="35">
        <v>2</v>
      </c>
      <c r="W3" s="36">
        <v>3</v>
      </c>
      <c r="X3" s="37" t="s">
        <v>11</v>
      </c>
      <c r="Y3" s="38"/>
      <c r="Z3" s="39" t="s">
        <v>12</v>
      </c>
    </row>
    <row r="4" spans="1:26" ht="15.75" customHeight="1" thickBot="1"/>
    <row r="5" spans="1:26" ht="15.75" thickBot="1">
      <c r="C5" s="89"/>
      <c r="D5" s="97" t="str">
        <f ca="1">IF(ISNA(INDIRECT("M"&amp;MATCH(A7,O$5:O$34,0)+4)),"",INDIRECT("M"&amp;MATCH(A7,O$5:O$34,0)+4))</f>
        <v>SKP Vsetín</v>
      </c>
      <c r="L5" s="4">
        <v>1</v>
      </c>
      <c r="M5" s="64" t="str">
        <f>B!D5</f>
        <v>Morava</v>
      </c>
      <c r="N5" s="64">
        <f>B!N5+B!N6+B!N7</f>
        <v>1244.6519549389959</v>
      </c>
      <c r="O5" s="66">
        <f>(RANK(N5,$N$5:$N$34))</f>
        <v>3</v>
      </c>
      <c r="S5" s="29"/>
      <c r="T5" s="64" t="str">
        <f>B!D5</f>
        <v>Morava</v>
      </c>
    </row>
    <row r="6" spans="1:26" ht="15.75" thickBot="1">
      <c r="A6" s="26"/>
      <c r="C6" s="90">
        <f ca="1">IF(ISNA(INDIRECT("S"&amp;MATCH(D5,T$5:T$153,0)+5)),"",INDIRECT("S"&amp;MATCH(D5,T$5:T$153,0)+5))</f>
        <v>28</v>
      </c>
      <c r="D6" s="91" t="str">
        <f ca="1">IF(ISNA(INDIRECT("T"&amp;MATCH(D5,T$5:T$153,0)+5)),"",INDIRECT("T"&amp;MATCH(D5,T$5:T$153,0)+5))</f>
        <v>Novotný Marek</v>
      </c>
      <c r="E6" s="69">
        <f ca="1">IF(ISNA(INDIRECT("U"&amp;MATCH(D5,T$5:T$153,0)+5)),"",INDIRECT("U"&amp;MATCH(D5,T$5:T$153,0)+5))</f>
        <v>134.98312710911134</v>
      </c>
      <c r="F6" s="69">
        <f ca="1">IF(ISNA(INDIRECT("V"&amp;MATCH(D5,T$5:T$153,0)+5)),"",INDIRECT("V"&amp;MATCH(D5,T$5:T$153,0)+5))</f>
        <v>99.704579025110789</v>
      </c>
      <c r="G6" s="69">
        <f ca="1">IF(ISNA(INDIRECT("W"&amp;MATCH(D5,T$5:T$153,0)+5)),"",INDIRECT("W"&amp;MATCH(D5,T$5:T$153,0)+5))</f>
        <v>78.133783024170896</v>
      </c>
      <c r="H6" s="84">
        <f ca="1">IF(ISNA(INDIRECT("X"&amp;MATCH(D5,T$5:T$153,0)+5)),"",INDIRECT("X"&amp;MATCH(D5,T$5:T$153,0)+5))</f>
        <v>312.82148915839304</v>
      </c>
      <c r="J6" s="45"/>
      <c r="L6" s="4">
        <v>2</v>
      </c>
      <c r="M6" s="64" t="str">
        <f>B!D8</f>
        <v>SSKP Přerov</v>
      </c>
      <c r="N6" s="64">
        <f>B!N8+B!N9+B!N10</f>
        <v>844.09404079270337</v>
      </c>
      <c r="O6" s="66">
        <f t="shared" ref="O6:O34" si="0">(RANK(N6,$N$5:$N$34))</f>
        <v>5</v>
      </c>
      <c r="Q6" s="26"/>
      <c r="S6" s="40">
        <f>B!B5</f>
        <v>1</v>
      </c>
      <c r="T6" s="40" t="str">
        <f>B!C5</f>
        <v>Hejduk Dan</v>
      </c>
      <c r="U6" s="69">
        <f>B!K5</f>
        <v>130.15184381778741</v>
      </c>
      <c r="V6" s="69">
        <f>B!L5</f>
        <v>149.33058702368692</v>
      </c>
      <c r="W6" s="69">
        <f>B!M5</f>
        <v>149.31650893796004</v>
      </c>
      <c r="X6" s="69">
        <f>B!N5</f>
        <v>428.79893977943436</v>
      </c>
      <c r="Z6" s="45"/>
    </row>
    <row r="7" spans="1:26" ht="16.5" thickBot="1">
      <c r="A7" s="27">
        <v>1</v>
      </c>
      <c r="C7" s="92">
        <f ca="1">IF(ISNA(INDIRECT("S"&amp;MATCH(D5,T$5:T$153,0)+6)),"",INDIRECT("S"&amp;MATCH(D5,T$5:T$153,0)+6))</f>
        <v>29</v>
      </c>
      <c r="D7" s="93" t="str">
        <f ca="1">IF(ISNA(INDIRECT("T"&amp;MATCH(D5,T$5:T$153,0)+6)),"",INDIRECT("T"&amp;MATCH(D5,T$5:T$153,0)+6))</f>
        <v>Kovář Zbyněk</v>
      </c>
      <c r="E7" s="64">
        <f ca="1">IF(ISNA(INDIRECT("U"&amp;MATCH(D5,T$5:T$153,0)+6)),"",INDIRECT("U"&amp;MATCH(D5,T$5:T$153,0)+6))</f>
        <v>250.52192066805844</v>
      </c>
      <c r="F7" s="64">
        <f ca="1">IF(ISNA(INDIRECT("V"&amp;MATCH(D5,T$5:T$153,0)+6)),"",INDIRECT("V"&amp;MATCH(D5,T$5:T$153,0)+6))</f>
        <v>186.52226233453666</v>
      </c>
      <c r="G7" s="64">
        <f ca="1">IF(ISNA(INDIRECT("W"&amp;MATCH(D5,T$5:T$153,0)+6)),"",INDIRECT("W"&amp;MATCH(D5,T$5:T$153,0)+6))</f>
        <v>176.85305591677502</v>
      </c>
      <c r="H7" s="85">
        <f ca="1">IF(ISNA(INDIRECT("X"&amp;MATCH(D5,T$5:T$153,0)+6)),"",INDIRECT("X"&amp;MATCH(D5,T$5:T$153,0)+6))</f>
        <v>613.89723891937012</v>
      </c>
      <c r="J7" s="88">
        <f ca="1">SUM(H6:H8)</f>
        <v>1296.3530209379428</v>
      </c>
      <c r="L7" s="4">
        <v>3</v>
      </c>
      <c r="M7" s="64" t="str">
        <f>B!D11</f>
        <v>SKP Vsetín</v>
      </c>
      <c r="N7" s="64">
        <f>B!N11+B!N12+B!N13</f>
        <v>1296.3530209379428</v>
      </c>
      <c r="O7" s="66">
        <f t="shared" si="0"/>
        <v>1</v>
      </c>
      <c r="Q7" s="27">
        <v>1</v>
      </c>
      <c r="S7" s="40">
        <f>B!B6</f>
        <v>2</v>
      </c>
      <c r="T7" s="40" t="str">
        <f>B!C6</f>
        <v>Zeiler Karel</v>
      </c>
      <c r="U7" s="69">
        <f>B!K6</f>
        <v>173.01038062283737</v>
      </c>
      <c r="V7" s="69">
        <f>B!L6</f>
        <v>138.74614594039053</v>
      </c>
      <c r="W7" s="69">
        <f>B!M6</f>
        <v>186.36995827538246</v>
      </c>
      <c r="X7" s="69">
        <f>B!N6</f>
        <v>498.12648483861039</v>
      </c>
      <c r="Z7" s="71">
        <f>SUM(N5)</f>
        <v>1244.6519549389959</v>
      </c>
    </row>
    <row r="8" spans="1:26" ht="15.75" thickBot="1">
      <c r="A8" s="28"/>
      <c r="C8" s="94">
        <f ca="1">IF(ISNA(INDIRECT("S"&amp;MATCH(D5,T$5:T$153,0)+7)),"",INDIRECT("S"&amp;MATCH(D5,T$5:T$153,0)+7))</f>
        <v>30</v>
      </c>
      <c r="D8" s="95" t="str">
        <f ca="1">IF(ISNA(INDIRECT("T"&amp;MATCH(D5,T$5:T$153,0)+7)),"",INDIRECT("T"&amp;MATCH(D5,T$5:T$153,0)+7))</f>
        <v>Kostelný Jan</v>
      </c>
      <c r="E8" s="86">
        <f ca="1">IF(ISNA(INDIRECT("U"&amp;MATCH(D5,T$5:T$153,0)+7)),"",INDIRECT("U"&amp;MATCH(D5,T$5:T$153,0)+7))</f>
        <v>150.37593984962405</v>
      </c>
      <c r="F8" s="86">
        <f ca="1">IF(ISNA(INDIRECT("V"&amp;MATCH(D5,T$5:T$153,0)+7)),"",INDIRECT("V"&amp;MATCH(D5,T$5:T$153,0)+7))</f>
        <v>147.3384030418251</v>
      </c>
      <c r="G8" s="86">
        <f ca="1">IF(ISNA(INDIRECT("W"&amp;MATCH(D5,T$5:T$153,0)+7)),"",INDIRECT("W"&amp;MATCH(D5,T$5:T$153,0)+7))</f>
        <v>71.919949968730464</v>
      </c>
      <c r="H8" s="87">
        <f ca="1">IF(ISNA(INDIRECT("X"&amp;MATCH(D5,T$5:T$153,0)+7)),"",INDIRECT("X"&amp;MATCH(D5,T$5:T$153,0)+7))</f>
        <v>369.63429286017964</v>
      </c>
      <c r="J8" s="46"/>
      <c r="L8" s="4">
        <v>4</v>
      </c>
      <c r="M8" s="64" t="str">
        <f>B!D14</f>
        <v>Celní správa Olom.</v>
      </c>
      <c r="N8" s="64">
        <f>B!N14+B!N15+B!N15</f>
        <v>597.13130555247335</v>
      </c>
      <c r="O8" s="66">
        <f t="shared" si="0"/>
        <v>6</v>
      </c>
      <c r="Q8" s="28"/>
      <c r="S8" s="40">
        <f>B!B7</f>
        <v>24</v>
      </c>
      <c r="T8" s="40" t="str">
        <f>B!C7</f>
        <v>Světlík Radomil</v>
      </c>
      <c r="U8" s="69">
        <f>B!K7</f>
        <v>127.93176972281449</v>
      </c>
      <c r="V8" s="69">
        <f>B!L7</f>
        <v>102.11524434719182</v>
      </c>
      <c r="W8" s="69">
        <f>B!M7</f>
        <v>87.679516250944815</v>
      </c>
      <c r="X8" s="69">
        <f>B!N7</f>
        <v>317.7265303209511</v>
      </c>
      <c r="Z8" s="46"/>
    </row>
    <row r="9" spans="1:26" ht="15.75" thickBot="1">
      <c r="L9" s="4">
        <v>5</v>
      </c>
      <c r="M9" s="64" t="str">
        <f>B!D17</f>
        <v>SK Vyškov</v>
      </c>
      <c r="N9" s="64">
        <f>B!N17+B!N18+B!N19</f>
        <v>1115.613005672757</v>
      </c>
      <c r="O9" s="66">
        <f t="shared" si="0"/>
        <v>4</v>
      </c>
    </row>
    <row r="10" spans="1:26" ht="15.75" thickBot="1">
      <c r="C10" s="89"/>
      <c r="D10" s="97" t="str">
        <f ca="1">IF(ISNA(INDIRECT("M"&amp;MATCH(A12,O$5:O$34,0)+4)),"",INDIRECT("M"&amp;MATCH(A12,O$5:O$34,0)+4))</f>
        <v>SK Ostrava</v>
      </c>
      <c r="L10" s="4">
        <v>6</v>
      </c>
      <c r="M10" s="64" t="str">
        <f>B!D20</f>
        <v>SK Ostrava</v>
      </c>
      <c r="N10" s="64">
        <f>B!N20+B!N21+B!N22</f>
        <v>1291.37457295127</v>
      </c>
      <c r="O10" s="66">
        <f t="shared" si="0"/>
        <v>2</v>
      </c>
      <c r="S10" s="29"/>
      <c r="T10" s="64" t="str">
        <f>B!D8</f>
        <v>SSKP Přerov</v>
      </c>
    </row>
    <row r="11" spans="1:26" ht="15.75" thickBot="1">
      <c r="A11" s="26"/>
      <c r="C11" s="90">
        <f ca="1">IF(ISNA(INDIRECT("S"&amp;MATCH(D10,T$5:T$153,0)+5)),"",INDIRECT("S"&amp;MATCH(D10,T$5:T$153,0)+5))</f>
        <v>86</v>
      </c>
      <c r="D11" s="91" t="str">
        <f ca="1">IF(ISNA(INDIRECT("T"&amp;MATCH(D10,T$5:T$153,0)+5)),"",INDIRECT("T"&amp;MATCH(D10,T$5:T$153,0)+5))</f>
        <v>Kalavský Tomáš</v>
      </c>
      <c r="E11" s="69">
        <f ca="1">IF(ISNA(INDIRECT("U"&amp;MATCH(D10,T$5:T$153,0)+5)),"",INDIRECT("U"&amp;MATCH(D10,T$5:T$153,0)+5))</f>
        <v>162.38159675236807</v>
      </c>
      <c r="F11" s="69">
        <f ca="1">IF(ISNA(INDIRECT("V"&amp;MATCH(D10,T$5:T$153,0)+5)),"",INDIRECT("V"&amp;MATCH(D10,T$5:T$153,0)+5))</f>
        <v>158.58208955223881</v>
      </c>
      <c r="G11" s="69">
        <f ca="1">IF(ISNA(INDIRECT("W"&amp;MATCH(D10,T$5:T$153,0)+5)),"",INDIRECT("W"&amp;MATCH(D10,T$5:T$153,0)+5))</f>
        <v>161.69724770642202</v>
      </c>
      <c r="H11" s="84">
        <f ca="1">IF(ISNA(INDIRECT("X"&amp;MATCH(D10,T$5:T$153,0)+5)),"",INDIRECT("X"&amp;MATCH(D10,T$5:T$153,0)+5))</f>
        <v>482.66093401102887</v>
      </c>
      <c r="J11" s="45"/>
      <c r="L11" s="4">
        <v>7</v>
      </c>
      <c r="M11" s="64">
        <f>B!D23</f>
        <v>0</v>
      </c>
      <c r="N11" s="64">
        <f>B!N23+B!N24+B!N25</f>
        <v>90</v>
      </c>
      <c r="O11" s="66">
        <f t="shared" si="0"/>
        <v>7</v>
      </c>
      <c r="Q11" s="26"/>
      <c r="S11" s="40">
        <f>B!B8</f>
        <v>25</v>
      </c>
      <c r="T11" s="40" t="str">
        <f>B!C8</f>
        <v>Bělík Jan</v>
      </c>
      <c r="U11" s="69">
        <f>B!K8</f>
        <v>127.87723785166239</v>
      </c>
      <c r="V11" s="69">
        <f>B!L8</f>
        <v>123.69172216936251</v>
      </c>
      <c r="W11" s="69">
        <f>B!M8</f>
        <v>89.42307692307692</v>
      </c>
      <c r="X11" s="69">
        <f>B!N8</f>
        <v>340.99203694410181</v>
      </c>
      <c r="Z11" s="45"/>
    </row>
    <row r="12" spans="1:26" ht="16.5" thickBot="1">
      <c r="A12" s="27">
        <v>2</v>
      </c>
      <c r="C12" s="92">
        <f ca="1">IF(ISNA(INDIRECT("S"&amp;MATCH(D10,T$5:T$153,0)+6)),"",INDIRECT("S"&amp;MATCH(D10,T$5:T$153,0)+6))</f>
        <v>87</v>
      </c>
      <c r="D12" s="93" t="str">
        <f ca="1">IF(ISNA(INDIRECT("T"&amp;MATCH(D10,T$5:T$153,0)+6)),"",INDIRECT("T"&amp;MATCH(D10,T$5:T$153,0)+6))</f>
        <v>Ogurek Jiří</v>
      </c>
      <c r="E12" s="64">
        <f ca="1">IF(ISNA(INDIRECT("U"&amp;MATCH(D10,T$5:T$153,0)+6)),"",INDIRECT("U"&amp;MATCH(D10,T$5:T$153,0)+6))</f>
        <v>182.64840182648402</v>
      </c>
      <c r="F12" s="64">
        <f ca="1">IF(ISNA(INDIRECT("V"&amp;MATCH(D10,T$5:T$153,0)+6)),"",INDIRECT("V"&amp;MATCH(D10,T$5:T$153,0)+6))</f>
        <v>138.64818024263431</v>
      </c>
      <c r="G12" s="64">
        <f ca="1">IF(ISNA(INDIRECT("W"&amp;MATCH(D10,T$5:T$153,0)+6)),"",INDIRECT("W"&amp;MATCH(D10,T$5:T$153,0)+6))</f>
        <v>125.5301102629347</v>
      </c>
      <c r="H12" s="85">
        <f ca="1">IF(ISNA(INDIRECT("X"&amp;MATCH(D10,T$5:T$153,0)+6)),"",INDIRECT("X"&amp;MATCH(D10,T$5:T$153,0)+6))</f>
        <v>446.82669233205309</v>
      </c>
      <c r="J12" s="88">
        <f ca="1">SUM(H11:H13)</f>
        <v>1291.37457295127</v>
      </c>
      <c r="L12" s="4">
        <v>8</v>
      </c>
      <c r="M12" s="64">
        <f>B!D26</f>
        <v>0</v>
      </c>
      <c r="N12" s="64">
        <f>B!N26+B!N27+B!N28</f>
        <v>90</v>
      </c>
      <c r="O12" s="66">
        <f t="shared" si="0"/>
        <v>7</v>
      </c>
      <c r="Q12" s="27">
        <v>2</v>
      </c>
      <c r="S12" s="40">
        <f>B!B9</f>
        <v>26</v>
      </c>
      <c r="T12" s="40" t="str">
        <f>B!C9</f>
        <v>Koňařík David</v>
      </c>
      <c r="U12" s="69">
        <f>B!K9</f>
        <v>89.020771513353111</v>
      </c>
      <c r="V12" s="69">
        <f>B!L9</f>
        <v>70.754716981132077</v>
      </c>
      <c r="W12" s="69">
        <f>B!M9</f>
        <v>77.777777777777771</v>
      </c>
      <c r="X12" s="69">
        <f>B!N9</f>
        <v>237.55326627226296</v>
      </c>
      <c r="Z12" s="71">
        <f>SUM(N6)</f>
        <v>844.09404079270337</v>
      </c>
    </row>
    <row r="13" spans="1:26" ht="15.75" thickBot="1">
      <c r="A13" s="28"/>
      <c r="C13" s="94">
        <f ca="1">IF(ISNA(INDIRECT("S"&amp;MATCH(D10,T$5:T$153,0)+7)),"",INDIRECT("S"&amp;MATCH(D10,T$5:T$153,0)+7))</f>
        <v>88</v>
      </c>
      <c r="D13" s="95" t="str">
        <f ca="1">IF(ISNA(INDIRECT("T"&amp;MATCH(D10,T$5:T$153,0)+7)),"",INDIRECT("T"&amp;MATCH(D10,T$5:T$153,0)+7))</f>
        <v>Kubík Karel</v>
      </c>
      <c r="E13" s="86">
        <f ca="1">IF(ISNA(INDIRECT("U"&amp;MATCH(D10,T$5:T$153,0)+7)),"",INDIRECT("U"&amp;MATCH(D10,T$5:T$153,0)+7))</f>
        <v>171.91977077363896</v>
      </c>
      <c r="F13" s="86">
        <f ca="1">IF(ISNA(INDIRECT("V"&amp;MATCH(D10,T$5:T$153,0)+7)),"",INDIRECT("V"&amp;MATCH(D10,T$5:T$153,0)+7))</f>
        <v>123.54651162790699</v>
      </c>
      <c r="G13" s="86">
        <f ca="1">IF(ISNA(INDIRECT("W"&amp;MATCH(D10,T$5:T$153,0)+7)),"",INDIRECT("W"&amp;MATCH(D10,T$5:T$153,0)+7))</f>
        <v>66.420664206642059</v>
      </c>
      <c r="H13" s="87">
        <f ca="1">IF(ISNA(INDIRECT("X"&amp;MATCH(D10,T$5:T$153,0)+7)),"",INDIRECT("X"&amp;MATCH(D10,T$5:T$153,0)+7))</f>
        <v>361.88694660818805</v>
      </c>
      <c r="J13" s="46"/>
      <c r="L13" s="4">
        <v>9</v>
      </c>
      <c r="M13" s="64">
        <f>B!D29</f>
        <v>0</v>
      </c>
      <c r="N13" s="64">
        <f>B!N29+B!N30+B!N31</f>
        <v>90</v>
      </c>
      <c r="O13" s="66">
        <f t="shared" si="0"/>
        <v>7</v>
      </c>
      <c r="Q13" s="28"/>
      <c r="S13" s="40">
        <f>B!B10</f>
        <v>27</v>
      </c>
      <c r="T13" s="40" t="str">
        <f>B!C10</f>
        <v>Chmelík Zdeněk</v>
      </c>
      <c r="U13" s="69">
        <f>B!K10</f>
        <v>98.199672667757767</v>
      </c>
      <c r="V13" s="69">
        <f>B!L10</f>
        <v>100.32362459546925</v>
      </c>
      <c r="W13" s="69">
        <f>B!M10</f>
        <v>67.025440313111545</v>
      </c>
      <c r="X13" s="69">
        <f>B!N10</f>
        <v>265.54873757633857</v>
      </c>
      <c r="Z13" s="46"/>
    </row>
    <row r="14" spans="1:26" ht="15.75" thickBot="1">
      <c r="L14" s="4">
        <v>10</v>
      </c>
      <c r="M14" s="64">
        <f>B!D32</f>
        <v>0</v>
      </c>
      <c r="N14" s="64">
        <f>B!N32+B!N33+B!N34</f>
        <v>90</v>
      </c>
      <c r="O14" s="66">
        <f t="shared" si="0"/>
        <v>7</v>
      </c>
    </row>
    <row r="15" spans="1:26" ht="15.75" thickBot="1">
      <c r="C15" s="89"/>
      <c r="D15" s="97" t="str">
        <f ca="1">IF(ISNA(INDIRECT("M"&amp;MATCH(A17,O$5:O$34,0)+4)),"",INDIRECT("M"&amp;MATCH(A17,O$5:O$34,0)+4))</f>
        <v>Morava</v>
      </c>
      <c r="L15" s="4">
        <v>11</v>
      </c>
      <c r="M15" s="64">
        <f>B!D35</f>
        <v>0</v>
      </c>
      <c r="N15" s="64">
        <f>B!N35+B!N36+B!N37</f>
        <v>90</v>
      </c>
      <c r="O15" s="66">
        <f t="shared" si="0"/>
        <v>7</v>
      </c>
      <c r="S15" s="29"/>
      <c r="T15" s="64" t="str">
        <f>B!D11</f>
        <v>SKP Vsetín</v>
      </c>
    </row>
    <row r="16" spans="1:26" ht="15.75" thickBot="1">
      <c r="A16" s="26"/>
      <c r="C16" s="90">
        <f ca="1">IF(ISNA(INDIRECT("S"&amp;MATCH(D15,T$5:T$153,0)+5)),"",INDIRECT("S"&amp;MATCH(D15,T$5:T$153,0)+5))</f>
        <v>1</v>
      </c>
      <c r="D16" s="91" t="str">
        <f ca="1">IF(ISNA(INDIRECT("T"&amp;MATCH(D15,T$5:T$153,0)+5)),"",INDIRECT("T"&amp;MATCH(D15,T$5:T$153,0)+5))</f>
        <v>Hejduk Dan</v>
      </c>
      <c r="E16" s="69">
        <f ca="1">IF(ISNA(INDIRECT("U"&amp;MATCH(D15,T$5:T$153,0)+5)),"",INDIRECT("U"&amp;MATCH(D15,T$5:T$153,0)+5))</f>
        <v>130.15184381778741</v>
      </c>
      <c r="F16" s="69">
        <f ca="1">IF(ISNA(INDIRECT("V"&amp;MATCH(D15,T$5:T$153,0)+5)),"",INDIRECT("V"&amp;MATCH(D15,T$5:T$153,0)+5))</f>
        <v>149.33058702368692</v>
      </c>
      <c r="G16" s="69">
        <f ca="1">IF(ISNA(INDIRECT("W"&amp;MATCH(D15,T$5:T$153,0)+5)),"",INDIRECT("W"&amp;MATCH(D15,T$5:T$153,0)+5))</f>
        <v>149.31650893796004</v>
      </c>
      <c r="H16" s="84">
        <f ca="1">IF(ISNA(INDIRECT("X"&amp;MATCH(D15,T$5:T$153,0)+5)),"",INDIRECT("X"&amp;MATCH(D15,T$5:T$153,0)+5))</f>
        <v>428.79893977943436</v>
      </c>
      <c r="J16" s="45"/>
      <c r="L16" s="4">
        <v>12</v>
      </c>
      <c r="M16" s="64">
        <f>B!D38</f>
        <v>0</v>
      </c>
      <c r="N16" s="64">
        <f>B!N38+B!N39+B!N40</f>
        <v>90</v>
      </c>
      <c r="O16" s="66">
        <f t="shared" si="0"/>
        <v>7</v>
      </c>
      <c r="Q16" s="26"/>
      <c r="S16" s="40">
        <f>B!B11</f>
        <v>28</v>
      </c>
      <c r="T16" s="40" t="str">
        <f>B!C11</f>
        <v>Novotný Marek</v>
      </c>
      <c r="U16" s="69">
        <f>B!K11</f>
        <v>134.98312710911134</v>
      </c>
      <c r="V16" s="69">
        <f>B!L11</f>
        <v>99.704579025110789</v>
      </c>
      <c r="W16" s="69">
        <f>B!M11</f>
        <v>78.133783024170896</v>
      </c>
      <c r="X16" s="69">
        <f>B!N11</f>
        <v>312.82148915839304</v>
      </c>
      <c r="Z16" s="45"/>
    </row>
    <row r="17" spans="1:26" ht="16.5" thickBot="1">
      <c r="A17" s="27">
        <v>3</v>
      </c>
      <c r="C17" s="92">
        <f ca="1">IF(ISNA(INDIRECT("S"&amp;MATCH(D15,T$5:T$153,0)+6)),"",INDIRECT("S"&amp;MATCH(D15,T$5:T$153,0)+6))</f>
        <v>2</v>
      </c>
      <c r="D17" s="93" t="str">
        <f ca="1">IF(ISNA(INDIRECT("T"&amp;MATCH(D15,T$5:T$153,0)+6)),"",INDIRECT("T"&amp;MATCH(D15,T$5:T$153,0)+6))</f>
        <v>Zeiler Karel</v>
      </c>
      <c r="E17" s="64">
        <f ca="1">IF(ISNA(INDIRECT("U"&amp;MATCH(D15,T$5:T$153,0)+6)),"",INDIRECT("U"&amp;MATCH(D15,T$5:T$153,0)+6))</f>
        <v>173.01038062283737</v>
      </c>
      <c r="F17" s="64">
        <f ca="1">IF(ISNA(INDIRECT("V"&amp;MATCH(D15,T$5:T$153,0)+6)),"",INDIRECT("V"&amp;MATCH(D15,T$5:T$153,0)+6))</f>
        <v>138.74614594039053</v>
      </c>
      <c r="G17" s="64">
        <f ca="1">IF(ISNA(INDIRECT("W"&amp;MATCH(D15,T$5:T$153,0)+6)),"",INDIRECT("W"&amp;MATCH(D15,T$5:T$153,0)+6))</f>
        <v>186.36995827538246</v>
      </c>
      <c r="H17" s="85">
        <f ca="1">IF(ISNA(INDIRECT("X"&amp;MATCH(D15,T$5:T$153,0)+6)),"",INDIRECT("X"&amp;MATCH(D15,T$5:T$153,0)+6))</f>
        <v>498.12648483861039</v>
      </c>
      <c r="J17" s="88">
        <f ca="1">SUM(H16:H18)</f>
        <v>1244.6519549389959</v>
      </c>
      <c r="L17" s="4">
        <v>13</v>
      </c>
      <c r="M17" s="64">
        <f>B!D41</f>
        <v>0</v>
      </c>
      <c r="N17" s="64">
        <f>B!N41+B!N42+B!N43</f>
        <v>90</v>
      </c>
      <c r="O17" s="66">
        <f t="shared" si="0"/>
        <v>7</v>
      </c>
      <c r="Q17" s="27">
        <v>3</v>
      </c>
      <c r="S17" s="40">
        <f>B!B12</f>
        <v>29</v>
      </c>
      <c r="T17" s="40" t="str">
        <f>B!C12</f>
        <v>Kovář Zbyněk</v>
      </c>
      <c r="U17" s="69">
        <f>B!K12</f>
        <v>250.52192066805844</v>
      </c>
      <c r="V17" s="69">
        <f>B!L12</f>
        <v>186.52226233453666</v>
      </c>
      <c r="W17" s="69">
        <f>B!M12</f>
        <v>176.85305591677502</v>
      </c>
      <c r="X17" s="69">
        <f>B!N12</f>
        <v>613.89723891937012</v>
      </c>
      <c r="Z17" s="71">
        <f>SUM(N7)</f>
        <v>1296.3530209379428</v>
      </c>
    </row>
    <row r="18" spans="1:26" ht="15.75" thickBot="1">
      <c r="A18" s="28"/>
      <c r="C18" s="94">
        <f ca="1">IF(ISNA(INDIRECT("S"&amp;MATCH(D15,T$5:T$153,0)+7)),"",INDIRECT("S"&amp;MATCH(D15,T$5:T$153,0)+7))</f>
        <v>24</v>
      </c>
      <c r="D18" s="95" t="str">
        <f ca="1">IF(ISNA(INDIRECT("T"&amp;MATCH(D15,T$5:T$153,0)+7)),"",INDIRECT("T"&amp;MATCH(D15,T$5:T$153,0)+7))</f>
        <v>Světlík Radomil</v>
      </c>
      <c r="E18" s="86">
        <f ca="1">IF(ISNA(INDIRECT("U"&amp;MATCH(D15,T$5:T$153,0)+7)),"",INDIRECT("U"&amp;MATCH(D15,T$5:T$153,0)+7))</f>
        <v>127.93176972281449</v>
      </c>
      <c r="F18" s="86">
        <f ca="1">IF(ISNA(INDIRECT("V"&amp;MATCH(D15,T$5:T$153,0)+7)),"",INDIRECT("V"&amp;MATCH(D15,T$5:T$153,0)+7))</f>
        <v>102.11524434719182</v>
      </c>
      <c r="G18" s="86">
        <f ca="1">IF(ISNA(INDIRECT("W"&amp;MATCH(D15,T$5:T$153,0)+7)),"",INDIRECT("W"&amp;MATCH(D15,T$5:T$153,0)+7))</f>
        <v>87.679516250944815</v>
      </c>
      <c r="H18" s="87">
        <f ca="1">IF(ISNA(INDIRECT("X"&amp;MATCH(D15,T$5:T$153,0)+7)),"",INDIRECT("X"&amp;MATCH(D15,T$5:T$153,0)+7))</f>
        <v>317.7265303209511</v>
      </c>
      <c r="J18" s="46"/>
      <c r="L18" s="4">
        <v>14</v>
      </c>
      <c r="M18" s="64">
        <f>B!D44</f>
        <v>0</v>
      </c>
      <c r="N18" s="64">
        <f>B!N44+B!N45+B!N46</f>
        <v>90</v>
      </c>
      <c r="O18" s="66">
        <f t="shared" si="0"/>
        <v>7</v>
      </c>
      <c r="Q18" s="28"/>
      <c r="S18" s="40">
        <f>B!B13</f>
        <v>30</v>
      </c>
      <c r="T18" s="40" t="str">
        <f>B!C13</f>
        <v>Kostelný Jan</v>
      </c>
      <c r="U18" s="69">
        <f>B!K13</f>
        <v>150.37593984962405</v>
      </c>
      <c r="V18" s="69">
        <f>B!L13</f>
        <v>147.3384030418251</v>
      </c>
      <c r="W18" s="69">
        <f>B!M13</f>
        <v>71.919949968730464</v>
      </c>
      <c r="X18" s="69">
        <f>B!N13</f>
        <v>369.63429286017964</v>
      </c>
      <c r="Z18" s="46"/>
    </row>
    <row r="19" spans="1:26" ht="15.75" thickBot="1">
      <c r="L19" s="4">
        <v>15</v>
      </c>
      <c r="M19" s="64">
        <f>B!D47</f>
        <v>0</v>
      </c>
      <c r="N19" s="64">
        <f>B!N47+B!N48+B!N49</f>
        <v>90</v>
      </c>
      <c r="O19" s="66">
        <f t="shared" si="0"/>
        <v>7</v>
      </c>
    </row>
    <row r="20" spans="1:26" ht="15.75" thickBot="1">
      <c r="C20" s="89"/>
      <c r="D20" s="97" t="str">
        <f ca="1">IF(ISNA(INDIRECT("M"&amp;MATCH(A22,O$5:O$34,0)+4)),"",INDIRECT("M"&amp;MATCH(A22,O$5:O$34,0)+4))</f>
        <v>SK Vyškov</v>
      </c>
      <c r="L20" s="4">
        <v>16</v>
      </c>
      <c r="M20" s="64">
        <f>B!D50</f>
        <v>0</v>
      </c>
      <c r="N20" s="64">
        <f>B!N50+B!N51+B!N52</f>
        <v>90</v>
      </c>
      <c r="O20" s="66">
        <f t="shared" si="0"/>
        <v>7</v>
      </c>
      <c r="S20" s="29"/>
      <c r="T20" s="64" t="str">
        <f>B!D14</f>
        <v>Celní správa Olom.</v>
      </c>
    </row>
    <row r="21" spans="1:26" ht="15.75" thickBot="1">
      <c r="A21" s="26"/>
      <c r="C21" s="90">
        <f ca="1">IF(ISNA(INDIRECT("S"&amp;MATCH(D20,T$5:T$153,0)+5)),"",INDIRECT("S"&amp;MATCH(D20,T$5:T$153,0)+5))</f>
        <v>69</v>
      </c>
      <c r="D21" s="91" t="str">
        <f ca="1">IF(ISNA(INDIRECT("T"&amp;MATCH(D20,T$5:T$153,0)+5)),"",INDIRECT("T"&amp;MATCH(D20,T$5:T$153,0)+5))</f>
        <v>Hofman Otto</v>
      </c>
      <c r="E21" s="69">
        <f ca="1">IF(ISNA(INDIRECT("U"&amp;MATCH(D20,T$5:T$153,0)+5)),"",INDIRECT("U"&amp;MATCH(D20,T$5:T$153,0)+5))</f>
        <v>125.39184952978056</v>
      </c>
      <c r="F21" s="69">
        <f ca="1">IF(ISNA(INDIRECT("V"&amp;MATCH(D20,T$5:T$153,0)+5)),"",INDIRECT("V"&amp;MATCH(D20,T$5:T$153,0)+5))</f>
        <v>112.31884057971014</v>
      </c>
      <c r="G21" s="69">
        <f ca="1">IF(ISNA(INDIRECT("W"&amp;MATCH(D20,T$5:T$153,0)+5)),"",INDIRECT("W"&amp;MATCH(D20,T$5:T$153,0)+5))</f>
        <v>109.19088766692852</v>
      </c>
      <c r="H21" s="84">
        <f ca="1">IF(ISNA(INDIRECT("X"&amp;MATCH(D20,T$5:T$153,0)+5)),"",INDIRECT("X"&amp;MATCH(D20,T$5:T$153,0)+5))</f>
        <v>346.90157777641923</v>
      </c>
      <c r="J21" s="45"/>
      <c r="L21" s="4">
        <v>17</v>
      </c>
      <c r="M21" s="64">
        <f>B!D53</f>
        <v>0</v>
      </c>
      <c r="N21" s="64">
        <f>B!N53+B!N54+B!N55</f>
        <v>90</v>
      </c>
      <c r="O21" s="66">
        <f t="shared" si="0"/>
        <v>7</v>
      </c>
      <c r="Q21" s="26"/>
      <c r="S21" s="40">
        <f>B!B14</f>
        <v>34</v>
      </c>
      <c r="T21" s="40" t="str">
        <f>B!C14</f>
        <v>Kocián Vladimír</v>
      </c>
      <c r="U21" s="69">
        <f>B!K14</f>
        <v>95.808383233532936</v>
      </c>
      <c r="V21" s="69">
        <f>B!L14</f>
        <v>49.861495844875343</v>
      </c>
      <c r="W21" s="69">
        <f>B!M14</f>
        <v>100</v>
      </c>
      <c r="X21" s="69">
        <f>B!N14</f>
        <v>245.66987907840829</v>
      </c>
      <c r="Z21" s="45"/>
    </row>
    <row r="22" spans="1:26" ht="16.5" thickBot="1">
      <c r="A22" s="27">
        <v>4</v>
      </c>
      <c r="C22" s="92">
        <f ca="1">IF(ISNA(INDIRECT("S"&amp;MATCH(D20,T$5:T$153,0)+6)),"",INDIRECT("S"&amp;MATCH(D20,T$5:T$153,0)+6))</f>
        <v>70</v>
      </c>
      <c r="D22" s="93" t="str">
        <f ca="1">IF(ISNA(INDIRECT("T"&amp;MATCH(D20,T$5:T$153,0)+6)),"",INDIRECT("T"&amp;MATCH(D20,T$5:T$153,0)+6))</f>
        <v>Jakeš František</v>
      </c>
      <c r="E22" s="64">
        <f ca="1">IF(ISNA(INDIRECT("U"&amp;MATCH(D20,T$5:T$153,0)+6)),"",INDIRECT("U"&amp;MATCH(D20,T$5:T$153,0)+6))</f>
        <v>114.67889908256879</v>
      </c>
      <c r="F22" s="64">
        <f ca="1">IF(ISNA(INDIRECT("V"&amp;MATCH(D20,T$5:T$153,0)+6)),"",INDIRECT("V"&amp;MATCH(D20,T$5:T$153,0)+6))</f>
        <v>115.22346368715084</v>
      </c>
      <c r="G22" s="64">
        <f ca="1">IF(ISNA(INDIRECT("W"&amp;MATCH(D20,T$5:T$153,0)+6)),"",INDIRECT("W"&amp;MATCH(D20,T$5:T$153,0)+6))</f>
        <v>113.07137129109863</v>
      </c>
      <c r="H22" s="85">
        <f ca="1">IF(ISNA(INDIRECT("X"&amp;MATCH(D20,T$5:T$153,0)+6)),"",INDIRECT("X"&amp;MATCH(D20,T$5:T$153,0)+6))</f>
        <v>342.97373406081823</v>
      </c>
      <c r="J22" s="88">
        <f ca="1">SUM(H21:H23)</f>
        <v>1115.613005672757</v>
      </c>
      <c r="L22" s="4">
        <v>18</v>
      </c>
      <c r="M22" s="64">
        <f>B!D56</f>
        <v>0</v>
      </c>
      <c r="N22" s="64">
        <f>B!N56+B!N57+B!N58</f>
        <v>90</v>
      </c>
      <c r="O22" s="66">
        <f t="shared" si="0"/>
        <v>7</v>
      </c>
      <c r="Q22" s="27">
        <v>4</v>
      </c>
      <c r="S22" s="40">
        <f>B!B15</f>
        <v>35</v>
      </c>
      <c r="T22" s="40" t="str">
        <f>B!C15</f>
        <v>Lakomý Radan</v>
      </c>
      <c r="U22" s="69">
        <f>B!K15</f>
        <v>46.003450258769405</v>
      </c>
      <c r="V22" s="69">
        <f>B!L15</f>
        <v>69.137168141592923</v>
      </c>
      <c r="W22" s="69">
        <f>B!M15</f>
        <v>60.590094836670183</v>
      </c>
      <c r="X22" s="69">
        <f>B!N15</f>
        <v>175.73071323703252</v>
      </c>
      <c r="Z22" s="71">
        <f>SUM(N8)</f>
        <v>597.13130555247335</v>
      </c>
    </row>
    <row r="23" spans="1:26" ht="15.75" thickBot="1">
      <c r="A23" s="28"/>
      <c r="C23" s="94">
        <f ca="1">IF(ISNA(INDIRECT("S"&amp;MATCH(D20,T$5:T$153,0)+7)),"",INDIRECT("S"&amp;MATCH(D20,T$5:T$153,0)+7))</f>
        <v>71</v>
      </c>
      <c r="D23" s="95" t="str">
        <f ca="1">IF(ISNA(INDIRECT("T"&amp;MATCH(D20,T$5:T$153,0)+7)),"",INDIRECT("T"&amp;MATCH(D20,T$5:T$153,0)+7))</f>
        <v>Piško Roman</v>
      </c>
      <c r="E23" s="86">
        <f ca="1">IF(ISNA(INDIRECT("U"&amp;MATCH(D20,T$5:T$153,0)+7)),"",INDIRECT("U"&amp;MATCH(D20,T$5:T$153,0)+7))</f>
        <v>173.41040462427745</v>
      </c>
      <c r="F23" s="86">
        <f ca="1">IF(ISNA(INDIRECT("V"&amp;MATCH(D20,T$5:T$153,0)+7)),"",INDIRECT("V"&amp;MATCH(D20,T$5:T$153,0)+7))</f>
        <v>113.32728921124207</v>
      </c>
      <c r="G23" s="86">
        <f ca="1">IF(ISNA(INDIRECT("W"&amp;MATCH(D20,T$5:T$153,0)+7)),"",INDIRECT("W"&amp;MATCH(D20,T$5:T$153,0)+7))</f>
        <v>139</v>
      </c>
      <c r="H23" s="87">
        <f ca="1">IF(ISNA(INDIRECT("X"&amp;MATCH(D20,T$5:T$153,0)+7)),"",INDIRECT("X"&amp;MATCH(D20,T$5:T$153,0)+7))</f>
        <v>425.73769383551951</v>
      </c>
      <c r="J23" s="46"/>
      <c r="L23" s="4">
        <v>19</v>
      </c>
      <c r="M23" s="64">
        <f>B!D59</f>
        <v>0</v>
      </c>
      <c r="N23" s="64">
        <f>B!N59+B!N60+B!N61</f>
        <v>90</v>
      </c>
      <c r="O23" s="66">
        <f t="shared" si="0"/>
        <v>7</v>
      </c>
      <c r="Q23" s="28"/>
      <c r="S23" s="40">
        <f>B!B16</f>
        <v>36</v>
      </c>
      <c r="T23" s="40" t="str">
        <f>B!C16</f>
        <v>Opavský Jaroslav</v>
      </c>
      <c r="U23" s="69">
        <f>B!K16</f>
        <v>112.04481792717088</v>
      </c>
      <c r="V23" s="69">
        <f>B!L16</f>
        <v>83.217753120665748</v>
      </c>
      <c r="W23" s="69">
        <f>B!M16</f>
        <v>76.788830715532285</v>
      </c>
      <c r="X23" s="69">
        <f>B!N16</f>
        <v>272.05140176336891</v>
      </c>
      <c r="Z23" s="46"/>
    </row>
    <row r="24" spans="1:26" ht="15.75" thickBot="1">
      <c r="L24" s="4">
        <v>20</v>
      </c>
      <c r="M24" s="64">
        <f>B!D62</f>
        <v>0</v>
      </c>
      <c r="N24" s="64">
        <f>B!N62+B!N63+B!N64</f>
        <v>90</v>
      </c>
      <c r="O24" s="66">
        <f t="shared" si="0"/>
        <v>7</v>
      </c>
    </row>
    <row r="25" spans="1:26" ht="15.75" thickBot="1">
      <c r="C25" s="89"/>
      <c r="D25" s="97" t="str">
        <f ca="1">IF(ISNA(INDIRECT("M"&amp;MATCH(A27,O$5:O$34,0)+4)),"",INDIRECT("M"&amp;MATCH(A27,O$5:O$34,0)+4))</f>
        <v>SSKP Přerov</v>
      </c>
      <c r="L25" s="4">
        <v>21</v>
      </c>
      <c r="M25" s="64">
        <f>B!D65</f>
        <v>0</v>
      </c>
      <c r="N25" s="64">
        <f>B!N65+B!N66+B!N67</f>
        <v>90</v>
      </c>
      <c r="O25" s="66">
        <f t="shared" si="0"/>
        <v>7</v>
      </c>
      <c r="S25" s="29"/>
      <c r="T25" s="64" t="str">
        <f>B!D17</f>
        <v>SK Vyškov</v>
      </c>
    </row>
    <row r="26" spans="1:26" ht="15.75" thickBot="1">
      <c r="A26" s="26"/>
      <c r="C26" s="90">
        <f ca="1">IF(ISNA(INDIRECT("S"&amp;MATCH(D25,T$5:T$153,0)+5)),"",INDIRECT("S"&amp;MATCH(D25,T$5:T$153,0)+5))</f>
        <v>25</v>
      </c>
      <c r="D26" s="91" t="str">
        <f ca="1">IF(ISNA(INDIRECT("T"&amp;MATCH(D25,T$5:T$153,0)+5)),"",INDIRECT("T"&amp;MATCH(D25,T$5:T$153,0)+5))</f>
        <v>Bělík Jan</v>
      </c>
      <c r="E26" s="69">
        <f ca="1">IF(ISNA(INDIRECT("U"&amp;MATCH(D25,T$5:T$153,0)+5)),"",INDIRECT("U"&amp;MATCH(D25,T$5:T$153,0)+5))</f>
        <v>127.87723785166239</v>
      </c>
      <c r="F26" s="69">
        <f ca="1">IF(ISNA(INDIRECT("V"&amp;MATCH(D25,T$5:T$153,0)+5)),"",INDIRECT("V"&amp;MATCH(D25,T$5:T$153,0)+5))</f>
        <v>123.69172216936251</v>
      </c>
      <c r="G26" s="69">
        <f ca="1">IF(ISNA(INDIRECT("W"&amp;MATCH(D25,T$5:T$153,0)+5)),"",INDIRECT("W"&amp;MATCH(D25,T$5:T$153,0)+5))</f>
        <v>89.42307692307692</v>
      </c>
      <c r="H26" s="84">
        <f ca="1">IF(ISNA(INDIRECT("X"&amp;MATCH(D25,T$5:T$153,0)+5)),"",INDIRECT("X"&amp;MATCH(D25,T$5:T$153,0)+5))</f>
        <v>340.99203694410181</v>
      </c>
      <c r="J26" s="45"/>
      <c r="L26" s="4">
        <v>22</v>
      </c>
      <c r="M26" s="64">
        <f>B!D68</f>
        <v>0</v>
      </c>
      <c r="N26" s="64">
        <f>B!N68+B!N69+B!N70</f>
        <v>90</v>
      </c>
      <c r="O26" s="66">
        <f t="shared" si="0"/>
        <v>7</v>
      </c>
      <c r="Q26" s="26"/>
      <c r="S26" s="40">
        <f>B!B17</f>
        <v>69</v>
      </c>
      <c r="T26" s="40" t="str">
        <f>B!C17</f>
        <v>Hofman Otto</v>
      </c>
      <c r="U26" s="69">
        <f>B!K17</f>
        <v>125.39184952978056</v>
      </c>
      <c r="V26" s="69">
        <f>B!L17</f>
        <v>112.31884057971014</v>
      </c>
      <c r="W26" s="69">
        <f>B!M17</f>
        <v>109.19088766692852</v>
      </c>
      <c r="X26" s="69">
        <f>B!N17</f>
        <v>346.90157777641923</v>
      </c>
      <c r="Z26" s="45"/>
    </row>
    <row r="27" spans="1:26" ht="15.75" thickBot="1">
      <c r="A27" s="27">
        <v>5</v>
      </c>
      <c r="C27" s="92">
        <f ca="1">IF(ISNA(INDIRECT("S"&amp;MATCH(D25,T$5:T$153,0)+6)),"",INDIRECT("S"&amp;MATCH(D25,T$5:T$153,0)+6))</f>
        <v>26</v>
      </c>
      <c r="D27" s="93" t="str">
        <f ca="1">IF(ISNA(INDIRECT("T"&amp;MATCH(D25,T$5:T$153,0)+6)),"",INDIRECT("T"&amp;MATCH(D25,T$5:T$153,0)+6))</f>
        <v>Koňařík David</v>
      </c>
      <c r="E27" s="64">
        <f ca="1">IF(ISNA(INDIRECT("U"&amp;MATCH(D25,T$5:T$153,0)+6)),"",INDIRECT("U"&amp;MATCH(D25,T$5:T$153,0)+6))</f>
        <v>89.020771513353111</v>
      </c>
      <c r="F27" s="64">
        <f ca="1">IF(ISNA(INDIRECT("V"&amp;MATCH(D25,T$5:T$153,0)+6)),"",INDIRECT("V"&amp;MATCH(D25,T$5:T$153,0)+6))</f>
        <v>70.754716981132077</v>
      </c>
      <c r="G27" s="64">
        <f ca="1">IF(ISNA(INDIRECT("W"&amp;MATCH(D25,T$5:T$153,0)+6)),"",INDIRECT("W"&amp;MATCH(D25,T$5:T$153,0)+6))</f>
        <v>77.777777777777771</v>
      </c>
      <c r="H27" s="85">
        <f ca="1">IF(ISNA(INDIRECT("X"&amp;MATCH(D25,T$5:T$153,0)+6)),"",INDIRECT("X"&amp;MATCH(D25,T$5:T$153,0)+6))</f>
        <v>237.55326627226296</v>
      </c>
      <c r="J27" s="88">
        <f ca="1">SUM(H26:H28)</f>
        <v>844.09404079270337</v>
      </c>
      <c r="L27" s="4">
        <v>23</v>
      </c>
      <c r="M27" s="64">
        <f>B!D71</f>
        <v>0</v>
      </c>
      <c r="N27" s="64">
        <f>B!N71+B!N72+B!N73</f>
        <v>90</v>
      </c>
      <c r="O27" s="66">
        <f t="shared" si="0"/>
        <v>7</v>
      </c>
      <c r="Q27" s="27">
        <v>5</v>
      </c>
      <c r="S27" s="40">
        <f>B!B18</f>
        <v>70</v>
      </c>
      <c r="T27" s="40" t="str">
        <f>B!C18</f>
        <v>Jakeš František</v>
      </c>
      <c r="U27" s="69">
        <f>B!K18</f>
        <v>114.67889908256879</v>
      </c>
      <c r="V27" s="69">
        <f>B!L18</f>
        <v>115.22346368715084</v>
      </c>
      <c r="W27" s="69">
        <f>B!M18</f>
        <v>113.07137129109863</v>
      </c>
      <c r="X27" s="69">
        <f>B!N18</f>
        <v>342.97373406081823</v>
      </c>
      <c r="Z27" s="70">
        <f>SUM(N9)</f>
        <v>1115.613005672757</v>
      </c>
    </row>
    <row r="28" spans="1:26" ht="15.75" thickBot="1">
      <c r="A28" s="28"/>
      <c r="C28" s="94">
        <f ca="1">IF(ISNA(INDIRECT("S"&amp;MATCH(D25,T$5:T$153,0)+7)),"",INDIRECT("S"&amp;MATCH(D25,T$5:T$153,0)+7))</f>
        <v>27</v>
      </c>
      <c r="D28" s="95" t="str">
        <f ca="1">IF(ISNA(INDIRECT("T"&amp;MATCH(D25,T$5:T$153,0)+7)),"",INDIRECT("T"&amp;MATCH(D25,T$5:T$153,0)+7))</f>
        <v>Chmelík Zdeněk</v>
      </c>
      <c r="E28" s="86">
        <f ca="1">IF(ISNA(INDIRECT("U"&amp;MATCH(D25,T$5:T$153,0)+7)),"",INDIRECT("U"&amp;MATCH(D25,T$5:T$153,0)+7))</f>
        <v>98.199672667757767</v>
      </c>
      <c r="F28" s="86">
        <f ca="1">IF(ISNA(INDIRECT("V"&amp;MATCH(D25,T$5:T$153,0)+7)),"",INDIRECT("V"&amp;MATCH(D25,T$5:T$153,0)+7))</f>
        <v>100.32362459546925</v>
      </c>
      <c r="G28" s="86">
        <f ca="1">IF(ISNA(INDIRECT("W"&amp;MATCH(D25,T$5:T$153,0)+7)),"",INDIRECT("W"&amp;MATCH(D25,T$5:T$153,0)+7))</f>
        <v>67.025440313111545</v>
      </c>
      <c r="H28" s="87">
        <f ca="1">IF(ISNA(INDIRECT("X"&amp;MATCH(D25,T$5:T$153,0)+7)),"",INDIRECT("X"&amp;MATCH(D25,T$5:T$153,0)+7))</f>
        <v>265.54873757633857</v>
      </c>
      <c r="J28" s="46"/>
      <c r="L28" s="4">
        <v>24</v>
      </c>
      <c r="M28" s="64">
        <f>B!D74</f>
        <v>0</v>
      </c>
      <c r="N28" s="64">
        <f>B!N74+B!N75+B!N76</f>
        <v>90</v>
      </c>
      <c r="O28" s="66">
        <f t="shared" si="0"/>
        <v>7</v>
      </c>
      <c r="Q28" s="28"/>
      <c r="S28" s="40">
        <f>B!B19</f>
        <v>71</v>
      </c>
      <c r="T28" s="40" t="str">
        <f>B!C19</f>
        <v>Piško Roman</v>
      </c>
      <c r="U28" s="69">
        <f>B!K19</f>
        <v>173.41040462427745</v>
      </c>
      <c r="V28" s="69">
        <f>B!L19</f>
        <v>113.32728921124207</v>
      </c>
      <c r="W28" s="69">
        <f>B!M19</f>
        <v>139</v>
      </c>
      <c r="X28" s="69">
        <f>B!N19</f>
        <v>425.73769383551951</v>
      </c>
      <c r="Z28" s="46"/>
    </row>
    <row r="29" spans="1:26" ht="15.75" thickBot="1">
      <c r="L29" s="4">
        <v>25</v>
      </c>
      <c r="M29" s="64">
        <f>B!D77</f>
        <v>0</v>
      </c>
      <c r="N29" s="64">
        <f>B!N77+B!N78+B!N79</f>
        <v>90</v>
      </c>
      <c r="O29" s="66">
        <f t="shared" si="0"/>
        <v>7</v>
      </c>
    </row>
    <row r="30" spans="1:26" ht="15.75" thickBot="1">
      <c r="C30" s="89"/>
      <c r="D30" s="97" t="str">
        <f ca="1">IF(ISNA(INDIRECT("M"&amp;MATCH(A32,O$5:O$34,0)+4)),"",INDIRECT("M"&amp;MATCH(A32,O$5:O$34,0)+4))</f>
        <v>Celní správa Olom.</v>
      </c>
      <c r="L30" s="4">
        <v>26</v>
      </c>
      <c r="M30" s="64">
        <f>B!D80</f>
        <v>0</v>
      </c>
      <c r="N30" s="64">
        <f>B!N80+B!N81+B!N82</f>
        <v>90</v>
      </c>
      <c r="O30" s="66">
        <f t="shared" si="0"/>
        <v>7</v>
      </c>
      <c r="S30" s="29"/>
      <c r="T30" s="64" t="str">
        <f>B!D20</f>
        <v>SK Ostrava</v>
      </c>
    </row>
    <row r="31" spans="1:26" ht="15.75" thickBot="1">
      <c r="A31" s="26"/>
      <c r="C31" s="90">
        <f ca="1">IF(ISNA(INDIRECT("S"&amp;MATCH(D30,T$5:T$153,0)+5)),"",INDIRECT("S"&amp;MATCH(D30,T$5:T$153,0)+5))</f>
        <v>34</v>
      </c>
      <c r="D31" s="91" t="str">
        <f ca="1">IF(ISNA(INDIRECT("T"&amp;MATCH(D30,T$5:T$153,0)+5)),"",INDIRECT("T"&amp;MATCH(D30,T$5:T$153,0)+5))</f>
        <v>Kocián Vladimír</v>
      </c>
      <c r="E31" s="69">
        <f ca="1">IF(ISNA(INDIRECT("U"&amp;MATCH(D30,T$5:T$153,0)+5)),"",INDIRECT("U"&amp;MATCH(D30,T$5:T$153,0)+5))</f>
        <v>95.808383233532936</v>
      </c>
      <c r="F31" s="69">
        <f ca="1">IF(ISNA(INDIRECT("V"&amp;MATCH(D30,T$5:T$153,0)+5)),"",INDIRECT("V"&amp;MATCH(D30,T$5:T$153,0)+5))</f>
        <v>49.861495844875343</v>
      </c>
      <c r="G31" s="69">
        <f ca="1">IF(ISNA(INDIRECT("W"&amp;MATCH(D30,T$5:T$153,0)+5)),"",INDIRECT("W"&amp;MATCH(D30,T$5:T$153,0)+5))</f>
        <v>100</v>
      </c>
      <c r="H31" s="84">
        <f ca="1">IF(ISNA(INDIRECT("X"&amp;MATCH(D30,T$5:T$153,0)+5)),"",INDIRECT("X"&amp;MATCH(D30,T$5:T$153,0)+5))</f>
        <v>245.66987907840829</v>
      </c>
      <c r="J31" s="45"/>
      <c r="L31" s="4">
        <v>27</v>
      </c>
      <c r="M31" s="64">
        <f>B!D83</f>
        <v>0</v>
      </c>
      <c r="N31" s="64">
        <f>B!N83+B!N84+B!N85</f>
        <v>90</v>
      </c>
      <c r="O31" s="66">
        <f t="shared" si="0"/>
        <v>7</v>
      </c>
      <c r="Q31" s="26"/>
      <c r="S31" s="40">
        <f>B!B20</f>
        <v>86</v>
      </c>
      <c r="T31" s="40" t="str">
        <f>B!C20</f>
        <v>Kalavský Tomáš</v>
      </c>
      <c r="U31" s="69">
        <f>B!K20</f>
        <v>162.38159675236807</v>
      </c>
      <c r="V31" s="69">
        <f>B!L20</f>
        <v>158.58208955223881</v>
      </c>
      <c r="W31" s="69">
        <f>B!M20</f>
        <v>161.69724770642202</v>
      </c>
      <c r="X31" s="69">
        <f>B!N20</f>
        <v>482.66093401102887</v>
      </c>
      <c r="Z31" s="45"/>
    </row>
    <row r="32" spans="1:26" ht="16.5" thickBot="1">
      <c r="A32" s="27">
        <v>6</v>
      </c>
      <c r="C32" s="92">
        <f ca="1">IF(ISNA(INDIRECT("S"&amp;MATCH(D30,T$5:T$153,0)+6)),"",INDIRECT("S"&amp;MATCH(D30,T$5:T$153,0)+6))</f>
        <v>35</v>
      </c>
      <c r="D32" s="93" t="str">
        <f ca="1">IF(ISNA(INDIRECT("T"&amp;MATCH(D30,T$5:T$153,0)+6)),"",INDIRECT("T"&amp;MATCH(D30,T$5:T$153,0)+6))</f>
        <v>Lakomý Radan</v>
      </c>
      <c r="E32" s="64">
        <f ca="1">IF(ISNA(INDIRECT("U"&amp;MATCH(D30,T$5:T$153,0)+6)),"",INDIRECT("U"&amp;MATCH(D30,T$5:T$153,0)+6))</f>
        <v>46.003450258769405</v>
      </c>
      <c r="F32" s="64">
        <f ca="1">IF(ISNA(INDIRECT("V"&amp;MATCH(D30,T$5:T$153,0)+6)),"",INDIRECT("V"&amp;MATCH(D30,T$5:T$153,0)+6))</f>
        <v>69.137168141592923</v>
      </c>
      <c r="G32" s="64">
        <f ca="1">IF(ISNA(INDIRECT("W"&amp;MATCH(D30,T$5:T$153,0)+6)),"",INDIRECT("W"&amp;MATCH(D30,T$5:T$153,0)+6))</f>
        <v>60.590094836670183</v>
      </c>
      <c r="H32" s="85">
        <f ca="1">IF(ISNA(INDIRECT("X"&amp;MATCH(D30,T$5:T$153,0)+6)),"",INDIRECT("X"&amp;MATCH(D30,T$5:T$153,0)+6))</f>
        <v>175.73071323703252</v>
      </c>
      <c r="J32" s="88">
        <f ca="1">SUM(H31:H33)</f>
        <v>693.45199407880978</v>
      </c>
      <c r="L32" s="4">
        <v>28</v>
      </c>
      <c r="M32" s="64">
        <f>B!D86</f>
        <v>0</v>
      </c>
      <c r="N32" s="64">
        <f>B!N86+B!N87+B!N88</f>
        <v>90</v>
      </c>
      <c r="O32" s="66">
        <f t="shared" si="0"/>
        <v>7</v>
      </c>
      <c r="Q32" s="27">
        <v>6</v>
      </c>
      <c r="S32" s="40">
        <f>B!B21</f>
        <v>87</v>
      </c>
      <c r="T32" s="40" t="str">
        <f>B!C21</f>
        <v>Ogurek Jiří</v>
      </c>
      <c r="U32" s="69">
        <f>B!K21</f>
        <v>182.64840182648402</v>
      </c>
      <c r="V32" s="69">
        <f>B!L21</f>
        <v>138.64818024263431</v>
      </c>
      <c r="W32" s="69">
        <f>B!M21</f>
        <v>125.5301102629347</v>
      </c>
      <c r="X32" s="69">
        <f>B!N21</f>
        <v>446.82669233205309</v>
      </c>
      <c r="Z32" s="71">
        <f>SUM(N10)</f>
        <v>1291.37457295127</v>
      </c>
    </row>
    <row r="33" spans="1:26" ht="15.75" thickBot="1">
      <c r="A33" s="28"/>
      <c r="C33" s="94">
        <f ca="1">IF(ISNA(INDIRECT("S"&amp;MATCH(D30,T$5:T$153,0)+7)),"",INDIRECT("S"&amp;MATCH(D30,T$5:T$153,0)+7))</f>
        <v>36</v>
      </c>
      <c r="D33" s="95" t="str">
        <f ca="1">IF(ISNA(INDIRECT("T"&amp;MATCH(D30,T$5:T$153,0)+7)),"",INDIRECT("T"&amp;MATCH(D30,T$5:T$153,0)+7))</f>
        <v>Opavský Jaroslav</v>
      </c>
      <c r="E33" s="86">
        <f ca="1">IF(ISNA(INDIRECT("U"&amp;MATCH(D30,T$5:T$153,0)+7)),"",INDIRECT("U"&amp;MATCH(D30,T$5:T$153,0)+7))</f>
        <v>112.04481792717088</v>
      </c>
      <c r="F33" s="86">
        <f ca="1">IF(ISNA(INDIRECT("V"&amp;MATCH(D30,T$5:T$153,0)+7)),"",INDIRECT("V"&amp;MATCH(D30,T$5:T$153,0)+7))</f>
        <v>83.217753120665748</v>
      </c>
      <c r="G33" s="86">
        <f ca="1">IF(ISNA(INDIRECT("W"&amp;MATCH(D30,T$5:T$153,0)+7)),"",INDIRECT("W"&amp;MATCH(D30,T$5:T$153,0)+7))</f>
        <v>76.788830715532285</v>
      </c>
      <c r="H33" s="87">
        <f ca="1">IF(ISNA(INDIRECT("X"&amp;MATCH(D30,T$5:T$153,0)+7)),"",INDIRECT("X"&amp;MATCH(D30,T$5:T$153,0)+7))</f>
        <v>272.05140176336891</v>
      </c>
      <c r="J33" s="46"/>
      <c r="L33" s="4">
        <v>29</v>
      </c>
      <c r="M33" s="64">
        <f>B!D89</f>
        <v>0</v>
      </c>
      <c r="N33" s="64">
        <f>B!N89+B!N90+B!N91</f>
        <v>90</v>
      </c>
      <c r="O33" s="66">
        <f t="shared" si="0"/>
        <v>7</v>
      </c>
      <c r="Q33" s="28"/>
      <c r="S33" s="40">
        <f>B!B22</f>
        <v>88</v>
      </c>
      <c r="T33" s="40" t="str">
        <f>B!C22</f>
        <v>Kubík Karel</v>
      </c>
      <c r="U33" s="69">
        <f>B!K22</f>
        <v>171.91977077363896</v>
      </c>
      <c r="V33" s="69">
        <f>B!L22</f>
        <v>123.54651162790699</v>
      </c>
      <c r="W33" s="69">
        <f>B!M22</f>
        <v>66.420664206642059</v>
      </c>
      <c r="X33" s="69">
        <f>B!N22</f>
        <v>361.88694660818805</v>
      </c>
      <c r="Z33" s="46"/>
    </row>
    <row r="34" spans="1:26" ht="15.75" thickBot="1">
      <c r="L34" s="4">
        <v>30</v>
      </c>
      <c r="M34" s="64">
        <f>B!D92</f>
        <v>0</v>
      </c>
      <c r="N34" s="64">
        <f>B!N92+B!N93+B!N94</f>
        <v>90</v>
      </c>
      <c r="O34" s="66">
        <f t="shared" si="0"/>
        <v>7</v>
      </c>
    </row>
    <row r="35" spans="1:26" ht="15.75" thickBot="1">
      <c r="C35" s="89"/>
      <c r="D35" s="97">
        <f ca="1">IF(ISNA(INDIRECT("M"&amp;MATCH(A37,O$5:O$34,0)+4)),"",INDIRECT("M"&amp;MATCH(A37,O$5:O$34,0)+4))</f>
        <v>0</v>
      </c>
      <c r="S35" s="29"/>
      <c r="T35" s="64">
        <f>B!D23</f>
        <v>0</v>
      </c>
    </row>
    <row r="36" spans="1:26" ht="15.75" thickBot="1">
      <c r="A36" s="26"/>
      <c r="C36" s="90">
        <f ca="1">IF(ISNA(INDIRECT("S"&amp;MATCH(D35,T$5:T$153,0)+5)),"",INDIRECT("S"&amp;MATCH(D35,T$5:T$153,0)+5))</f>
        <v>0</v>
      </c>
      <c r="D36" s="91">
        <f ca="1">IF(ISNA(INDIRECT("T"&amp;MATCH(D35,T$5:T$153,0)+5)),"",INDIRECT("T"&amp;MATCH(D35,T$5:T$153,0)+5))</f>
        <v>0</v>
      </c>
      <c r="E36" s="69">
        <f ca="1">IF(ISNA(INDIRECT("U"&amp;MATCH(D35,T$5:T$153,0)+5)),"",INDIRECT("U"&amp;MATCH(D35,T$5:T$153,0)+5))</f>
        <v>10</v>
      </c>
      <c r="F36" s="69">
        <f ca="1">IF(ISNA(INDIRECT("V"&amp;MATCH(D35,T$5:T$153,0)+5)),"",INDIRECT("V"&amp;MATCH(D35,T$5:T$153,0)+5))</f>
        <v>10</v>
      </c>
      <c r="G36" s="69">
        <f ca="1">IF(ISNA(INDIRECT("W"&amp;MATCH(D35,T$5:T$153,0)+5)),"",INDIRECT("W"&amp;MATCH(D35,T$5:T$153,0)+5))</f>
        <v>10</v>
      </c>
      <c r="H36" s="84">
        <f ca="1">IF(ISNA(INDIRECT("X"&amp;MATCH(D35,T$5:T$153,0)+5)),"",INDIRECT("X"&amp;MATCH(D35,T$5:T$153,0)+5))</f>
        <v>30</v>
      </c>
      <c r="J36" s="45"/>
      <c r="Q36" s="26"/>
      <c r="S36" s="40">
        <f>B!B23</f>
        <v>0</v>
      </c>
      <c r="T36" s="40">
        <f>B!C23</f>
        <v>0</v>
      </c>
      <c r="U36" s="69">
        <f>B!K23</f>
        <v>10</v>
      </c>
      <c r="V36" s="69">
        <f>B!L23</f>
        <v>10</v>
      </c>
      <c r="W36" s="69">
        <f>B!M23</f>
        <v>10</v>
      </c>
      <c r="X36" s="69">
        <f>B!N23</f>
        <v>30</v>
      </c>
      <c r="Z36" s="45"/>
    </row>
    <row r="37" spans="1:26" ht="16.5" thickBot="1">
      <c r="A37" s="27">
        <v>7</v>
      </c>
      <c r="C37" s="92">
        <f ca="1">IF(ISNA(INDIRECT("S"&amp;MATCH(D35,T$5:T$153,0)+6)),"",INDIRECT("S"&amp;MATCH(D35,T$5:T$153,0)+6))</f>
        <v>0</v>
      </c>
      <c r="D37" s="93">
        <f ca="1">IF(ISNA(INDIRECT("T"&amp;MATCH(D35,T$5:T$153,0)+6)),"",INDIRECT("T"&amp;MATCH(D35,T$5:T$153,0)+6))</f>
        <v>0</v>
      </c>
      <c r="E37" s="64">
        <f ca="1">IF(ISNA(INDIRECT("U"&amp;MATCH(D35,T$5:T$153,0)+6)),"",INDIRECT("U"&amp;MATCH(D35,T$5:T$153,0)+6))</f>
        <v>10</v>
      </c>
      <c r="F37" s="64">
        <f ca="1">IF(ISNA(INDIRECT("V"&amp;MATCH(D35,T$5:T$153,0)+6)),"",INDIRECT("V"&amp;MATCH(D35,T$5:T$153,0)+6))</f>
        <v>10</v>
      </c>
      <c r="G37" s="64">
        <f ca="1">IF(ISNA(INDIRECT("W"&amp;MATCH(D35,T$5:T$153,0)+6)),"",INDIRECT("W"&amp;MATCH(D35,T$5:T$153,0)+6))</f>
        <v>10</v>
      </c>
      <c r="H37" s="85">
        <f ca="1">IF(ISNA(INDIRECT("X"&amp;MATCH(D35,T$5:T$153,0)+6)),"",INDIRECT("X"&amp;MATCH(D35,T$5:T$153,0)+6))</f>
        <v>30</v>
      </c>
      <c r="J37" s="88">
        <f ca="1">SUM(H36:H38)</f>
        <v>90</v>
      </c>
      <c r="Q37" s="27">
        <v>7</v>
      </c>
      <c r="S37" s="40">
        <f>B!B24</f>
        <v>0</v>
      </c>
      <c r="T37" s="40">
        <f>B!C24</f>
        <v>0</v>
      </c>
      <c r="U37" s="69">
        <f>B!K24</f>
        <v>10</v>
      </c>
      <c r="V37" s="69">
        <f>B!L24</f>
        <v>10</v>
      </c>
      <c r="W37" s="69">
        <f>B!M24</f>
        <v>10</v>
      </c>
      <c r="X37" s="69">
        <f>B!N24</f>
        <v>30</v>
      </c>
      <c r="Z37" s="71">
        <f>SUM(N11)</f>
        <v>90</v>
      </c>
    </row>
    <row r="38" spans="1:26" ht="15.75" thickBot="1">
      <c r="A38" s="28"/>
      <c r="C38" s="94">
        <f ca="1">IF(ISNA(INDIRECT("S"&amp;MATCH(D35,T$5:T$153,0)+7)),"",INDIRECT("S"&amp;MATCH(D35,T$5:T$153,0)+7))</f>
        <v>0</v>
      </c>
      <c r="D38" s="95">
        <f ca="1">IF(ISNA(INDIRECT("T"&amp;MATCH(D35,T$5:T$153,0)+7)),"",INDIRECT("T"&amp;MATCH(D35,T$5:T$153,0)+7))</f>
        <v>0</v>
      </c>
      <c r="E38" s="86">
        <f ca="1">IF(ISNA(INDIRECT("U"&amp;MATCH(D35,T$5:T$153,0)+7)),"",INDIRECT("U"&amp;MATCH(D35,T$5:T$153,0)+7))</f>
        <v>10</v>
      </c>
      <c r="F38" s="86">
        <f ca="1">IF(ISNA(INDIRECT("V"&amp;MATCH(D35,T$5:T$153,0)+7)),"",INDIRECT("V"&amp;MATCH(D35,T$5:T$153,0)+7))</f>
        <v>10</v>
      </c>
      <c r="G38" s="86">
        <f ca="1">IF(ISNA(INDIRECT("W"&amp;MATCH(D35,T$5:T$153,0)+7)),"",INDIRECT("W"&amp;MATCH(D35,T$5:T$153,0)+7))</f>
        <v>10</v>
      </c>
      <c r="H38" s="87">
        <f ca="1">IF(ISNA(INDIRECT("X"&amp;MATCH(D35,T$5:T$153,0)+7)),"",INDIRECT("X"&amp;MATCH(D35,T$5:T$153,0)+7))</f>
        <v>30</v>
      </c>
      <c r="J38" s="46"/>
      <c r="Q38" s="28"/>
      <c r="S38" s="40">
        <f>B!B25</f>
        <v>0</v>
      </c>
      <c r="T38" s="40">
        <f>B!C25</f>
        <v>0</v>
      </c>
      <c r="U38" s="69">
        <f>B!K25</f>
        <v>10</v>
      </c>
      <c r="V38" s="69">
        <f>B!L25</f>
        <v>10</v>
      </c>
      <c r="W38" s="69">
        <f>B!M25</f>
        <v>10</v>
      </c>
      <c r="X38" s="69">
        <f>B!N25</f>
        <v>30</v>
      </c>
      <c r="Z38" s="46"/>
    </row>
    <row r="39" spans="1:26" ht="15.75" thickBot="1"/>
    <row r="40" spans="1:26" ht="15.75" thickBot="1">
      <c r="C40" s="89"/>
      <c r="D40" s="97" t="str">
        <f ca="1">IF(ISNA(INDIRECT("M"&amp;MATCH(A42,O$5:O$34,0)+4)),"",INDIRECT("M"&amp;MATCH(A42,O$5:O$34,0)+4))</f>
        <v/>
      </c>
      <c r="S40" s="29"/>
      <c r="T40" s="64">
        <f>B!D26</f>
        <v>0</v>
      </c>
    </row>
    <row r="41" spans="1:26" ht="15.75" thickBot="1">
      <c r="A41" s="26"/>
      <c r="C41" s="90" t="str">
        <f ca="1">IF(ISNA(INDIRECT("S"&amp;MATCH(D40,T$5:T$153,0)+5)),"",INDIRECT("S"&amp;MATCH(D40,T$5:T$153,0)+5))</f>
        <v/>
      </c>
      <c r="D41" s="91" t="str">
        <f ca="1">IF(ISNA(INDIRECT("T"&amp;MATCH(D40,T$5:T$153,0)+5)),"",INDIRECT("T"&amp;MATCH(D40,T$5:T$153,0)+5))</f>
        <v/>
      </c>
      <c r="E41" s="69" t="str">
        <f ca="1">IF(ISNA(INDIRECT("U"&amp;MATCH(D40,T$5:T$153,0)+5)),"",INDIRECT("U"&amp;MATCH(D40,T$5:T$153,0)+5))</f>
        <v/>
      </c>
      <c r="F41" s="69" t="str">
        <f ca="1">IF(ISNA(INDIRECT("V"&amp;MATCH(D40,T$5:T$153,0)+5)),"",INDIRECT("V"&amp;MATCH(D40,T$5:T$153,0)+5))</f>
        <v/>
      </c>
      <c r="G41" s="69" t="str">
        <f ca="1">IF(ISNA(INDIRECT("W"&amp;MATCH(D40,T$5:T$153,0)+5)),"",INDIRECT("W"&amp;MATCH(D40,T$5:T$153,0)+5))</f>
        <v/>
      </c>
      <c r="H41" s="84" t="str">
        <f ca="1">IF(ISNA(INDIRECT("X"&amp;MATCH(D40,T$5:T$153,0)+5)),"",INDIRECT("X"&amp;MATCH(D40,T$5:T$153,0)+5))</f>
        <v/>
      </c>
      <c r="J41" s="45"/>
      <c r="Q41" s="26"/>
      <c r="S41" s="40">
        <f>B!B26</f>
        <v>0</v>
      </c>
      <c r="T41" s="40">
        <f>B!C26</f>
        <v>0</v>
      </c>
      <c r="U41" s="69">
        <f>B!K26</f>
        <v>10</v>
      </c>
      <c r="V41" s="69">
        <f>B!L26</f>
        <v>10</v>
      </c>
      <c r="W41" s="69">
        <f>B!M26</f>
        <v>10</v>
      </c>
      <c r="X41" s="69">
        <f>B!N26</f>
        <v>30</v>
      </c>
      <c r="Z41" s="45"/>
    </row>
    <row r="42" spans="1:26" ht="16.5" thickBot="1">
      <c r="A42" s="27">
        <v>8</v>
      </c>
      <c r="C42" s="92" t="str">
        <f ca="1">IF(ISNA(INDIRECT("S"&amp;MATCH(D40,T$5:T$153,0)+6)),"",INDIRECT("S"&amp;MATCH(D40,T$5:T$153,0)+6))</f>
        <v/>
      </c>
      <c r="D42" s="93" t="str">
        <f ca="1">IF(ISNA(INDIRECT("T"&amp;MATCH(D40,T$5:T$153,0)+6)),"",INDIRECT("T"&amp;MATCH(D40,T$5:T$153,0)+6))</f>
        <v/>
      </c>
      <c r="E42" s="64" t="str">
        <f ca="1">IF(ISNA(INDIRECT("U"&amp;MATCH(D40,T$5:T$153,0)+6)),"",INDIRECT("U"&amp;MATCH(D40,T$5:T$153,0)+6))</f>
        <v/>
      </c>
      <c r="F42" s="64" t="str">
        <f ca="1">IF(ISNA(INDIRECT("V"&amp;MATCH(D40,T$5:T$153,0)+6)),"",INDIRECT("V"&amp;MATCH(D40,T$5:T$153,0)+6))</f>
        <v/>
      </c>
      <c r="G42" s="64" t="str">
        <f ca="1">IF(ISNA(INDIRECT("W"&amp;MATCH(D40,T$5:T$153,0)+6)),"",INDIRECT("W"&amp;MATCH(D40,T$5:T$153,0)+6))</f>
        <v/>
      </c>
      <c r="H42" s="85" t="str">
        <f ca="1">IF(ISNA(INDIRECT("X"&amp;MATCH(D40,T$5:T$153,0)+6)),"",INDIRECT("X"&amp;MATCH(D40,T$5:T$153,0)+6))</f>
        <v/>
      </c>
      <c r="J42" s="88">
        <f ca="1">SUM(H41:H43)</f>
        <v>0</v>
      </c>
      <c r="Q42" s="27">
        <v>8</v>
      </c>
      <c r="S42" s="40">
        <f>B!B27</f>
        <v>0</v>
      </c>
      <c r="T42" s="40">
        <f>B!C27</f>
        <v>0</v>
      </c>
      <c r="U42" s="69">
        <f>B!K27</f>
        <v>10</v>
      </c>
      <c r="V42" s="69">
        <f>B!L27</f>
        <v>10</v>
      </c>
      <c r="W42" s="69">
        <f>B!M27</f>
        <v>10</v>
      </c>
      <c r="X42" s="69">
        <f>B!N27</f>
        <v>30</v>
      </c>
      <c r="Z42" s="71">
        <f>SUM(N12)</f>
        <v>90</v>
      </c>
    </row>
    <row r="43" spans="1:26" ht="15.75" thickBot="1">
      <c r="A43" s="28"/>
      <c r="C43" s="94" t="str">
        <f ca="1">IF(ISNA(INDIRECT("S"&amp;MATCH(D40,T$5:T$153,0)+7)),"",INDIRECT("S"&amp;MATCH(D40,T$5:T$153,0)+7))</f>
        <v/>
      </c>
      <c r="D43" s="95" t="str">
        <f ca="1">IF(ISNA(INDIRECT("T"&amp;MATCH(D40,T$5:T$153,0)+7)),"",INDIRECT("T"&amp;MATCH(D40,T$5:T$153,0)+7))</f>
        <v/>
      </c>
      <c r="E43" s="86" t="str">
        <f ca="1">IF(ISNA(INDIRECT("U"&amp;MATCH(D40,T$5:T$153,0)+7)),"",INDIRECT("U"&amp;MATCH(D40,T$5:T$153,0)+7))</f>
        <v/>
      </c>
      <c r="F43" s="86" t="str">
        <f ca="1">IF(ISNA(INDIRECT("V"&amp;MATCH(D40,T$5:T$153,0)+7)),"",INDIRECT("V"&amp;MATCH(D40,T$5:T$153,0)+7))</f>
        <v/>
      </c>
      <c r="G43" s="86" t="str">
        <f ca="1">IF(ISNA(INDIRECT("W"&amp;MATCH(D40,T$5:T$153,0)+7)),"",INDIRECT("W"&amp;MATCH(D40,T$5:T$153,0)+7))</f>
        <v/>
      </c>
      <c r="H43" s="87" t="str">
        <f ca="1">IF(ISNA(INDIRECT("X"&amp;MATCH(D40,T$5:T$153,0)+7)),"",INDIRECT("X"&amp;MATCH(D40,T$5:T$153,0)+7))</f>
        <v/>
      </c>
      <c r="J43" s="46"/>
      <c r="Q43" s="28"/>
      <c r="S43" s="40">
        <f>B!B28</f>
        <v>0</v>
      </c>
      <c r="T43" s="40">
        <f>B!C28</f>
        <v>0</v>
      </c>
      <c r="U43" s="69">
        <f>B!K28</f>
        <v>10</v>
      </c>
      <c r="V43" s="69">
        <f>B!L28</f>
        <v>10</v>
      </c>
      <c r="W43" s="69">
        <f>B!M28</f>
        <v>10</v>
      </c>
      <c r="X43" s="69">
        <f>B!N28</f>
        <v>30</v>
      </c>
      <c r="Z43" s="46"/>
    </row>
    <row r="44" spans="1:26" ht="15.75" thickBot="1"/>
    <row r="45" spans="1:26" ht="15.75" thickBot="1">
      <c r="C45" s="89"/>
      <c r="D45" s="97" t="str">
        <f ca="1">IF(ISNA(INDIRECT("M"&amp;MATCH(A47,O$5:O$34,0)+4)),"",INDIRECT("M"&amp;MATCH(A47,O$5:O$34,0)+4))</f>
        <v/>
      </c>
      <c r="S45" s="29"/>
      <c r="T45" s="64">
        <f>B!D29</f>
        <v>0</v>
      </c>
    </row>
    <row r="46" spans="1:26" ht="15.75" thickBot="1">
      <c r="A46" s="26"/>
      <c r="C46" s="90" t="str">
        <f ca="1">IF(ISNA(INDIRECT("S"&amp;MATCH(D45,T$5:T$153,0)+5)),"",INDIRECT("S"&amp;MATCH(D45,T$5:T$153,0)+5))</f>
        <v/>
      </c>
      <c r="D46" s="91" t="str">
        <f ca="1">IF(ISNA(INDIRECT("T"&amp;MATCH(D45,T$5:T$153,0)+5)),"",INDIRECT("T"&amp;MATCH(D45,T$5:T$153,0)+5))</f>
        <v/>
      </c>
      <c r="E46" s="69" t="str">
        <f ca="1">IF(ISNA(INDIRECT("U"&amp;MATCH(D45,T$5:T$153,0)+5)),"",INDIRECT("U"&amp;MATCH(D45,T$5:T$153,0)+5))</f>
        <v/>
      </c>
      <c r="F46" s="69" t="str">
        <f ca="1">IF(ISNA(INDIRECT("V"&amp;MATCH(D45,T$5:T$153,0)+5)),"",INDIRECT("V"&amp;MATCH(D45,T$5:T$153,0)+5))</f>
        <v/>
      </c>
      <c r="G46" s="69" t="str">
        <f ca="1">IF(ISNA(INDIRECT("W"&amp;MATCH(D45,T$5:T$153,0)+5)),"",INDIRECT("W"&amp;MATCH(D45,T$5:T$153,0)+5))</f>
        <v/>
      </c>
      <c r="H46" s="84" t="str">
        <f ca="1">IF(ISNA(INDIRECT("X"&amp;MATCH(D45,T$5:T$153,0)+5)),"",INDIRECT("X"&amp;MATCH(D45,T$5:T$153,0)+5))</f>
        <v/>
      </c>
      <c r="J46" s="45"/>
      <c r="Q46" s="26"/>
      <c r="S46" s="40">
        <f>B!B29</f>
        <v>0</v>
      </c>
      <c r="T46" s="40">
        <f>B!C29</f>
        <v>0</v>
      </c>
      <c r="U46" s="69">
        <f>B!K29</f>
        <v>10</v>
      </c>
      <c r="V46" s="69">
        <f>B!L29</f>
        <v>10</v>
      </c>
      <c r="W46" s="69">
        <f>B!M29</f>
        <v>10</v>
      </c>
      <c r="X46" s="69">
        <f>B!N29</f>
        <v>30</v>
      </c>
      <c r="Z46" s="45"/>
    </row>
    <row r="47" spans="1:26" ht="16.5" thickBot="1">
      <c r="A47" s="27">
        <v>9</v>
      </c>
      <c r="C47" s="92" t="str">
        <f ca="1">IF(ISNA(INDIRECT("S"&amp;MATCH(D45,T$5:T$153,0)+6)),"",INDIRECT("S"&amp;MATCH(D45,T$5:T$153,0)+6))</f>
        <v/>
      </c>
      <c r="D47" s="93" t="str">
        <f ca="1">IF(ISNA(INDIRECT("T"&amp;MATCH(D45,T$5:T$153,0)+6)),"",INDIRECT("T"&amp;MATCH(D45,T$5:T$153,0)+6))</f>
        <v/>
      </c>
      <c r="E47" s="64" t="str">
        <f ca="1">IF(ISNA(INDIRECT("U"&amp;MATCH(D45,T$5:T$153,0)+6)),"",INDIRECT("U"&amp;MATCH(D45,T$5:T$153,0)+6))</f>
        <v/>
      </c>
      <c r="F47" s="64" t="str">
        <f ca="1">IF(ISNA(INDIRECT("V"&amp;MATCH(D45,T$5:T$153,0)+6)),"",INDIRECT("V"&amp;MATCH(D45,T$5:T$153,0)+6))</f>
        <v/>
      </c>
      <c r="G47" s="64" t="str">
        <f ca="1">IF(ISNA(INDIRECT("W"&amp;MATCH(D45,T$5:T$153,0)+6)),"",INDIRECT("W"&amp;MATCH(D45,T$5:T$153,0)+6))</f>
        <v/>
      </c>
      <c r="H47" s="85" t="str">
        <f ca="1">IF(ISNA(INDIRECT("X"&amp;MATCH(D45,T$5:T$153,0)+6)),"",INDIRECT("X"&amp;MATCH(D45,T$5:T$153,0)+6))</f>
        <v/>
      </c>
      <c r="J47" s="88">
        <f ca="1">SUM(H46:H48)</f>
        <v>0</v>
      </c>
      <c r="Q47" s="27">
        <v>9</v>
      </c>
      <c r="S47" s="40">
        <f>B!B30</f>
        <v>0</v>
      </c>
      <c r="T47" s="40">
        <f>B!C30</f>
        <v>0</v>
      </c>
      <c r="U47" s="69">
        <f>B!K30</f>
        <v>10</v>
      </c>
      <c r="V47" s="69">
        <f>B!L30</f>
        <v>10</v>
      </c>
      <c r="W47" s="69">
        <f>B!M30</f>
        <v>10</v>
      </c>
      <c r="X47" s="69">
        <f>B!N30</f>
        <v>30</v>
      </c>
      <c r="Z47" s="71">
        <f>SUM(N13)</f>
        <v>90</v>
      </c>
    </row>
    <row r="48" spans="1:26" ht="15.75" thickBot="1">
      <c r="A48" s="28"/>
      <c r="C48" s="94" t="str">
        <f ca="1">IF(ISNA(INDIRECT("S"&amp;MATCH(D45,T$5:T$153,0)+7)),"",INDIRECT("S"&amp;MATCH(D45,T$5:T$153,0)+7))</f>
        <v/>
      </c>
      <c r="D48" s="95" t="str">
        <f ca="1">IF(ISNA(INDIRECT("T"&amp;MATCH(D45,T$5:T$153,0)+7)),"",INDIRECT("T"&amp;MATCH(D45,T$5:T$153,0)+7))</f>
        <v/>
      </c>
      <c r="E48" s="86" t="str">
        <f ca="1">IF(ISNA(INDIRECT("U"&amp;MATCH(D45,T$5:T$153,0)+7)),"",INDIRECT("U"&amp;MATCH(D45,T$5:T$153,0)+7))</f>
        <v/>
      </c>
      <c r="F48" s="86" t="str">
        <f ca="1">IF(ISNA(INDIRECT("V"&amp;MATCH(D45,T$5:T$153,0)+7)),"",INDIRECT("V"&amp;MATCH(D45,T$5:T$153,0)+7))</f>
        <v/>
      </c>
      <c r="G48" s="86" t="str">
        <f ca="1">IF(ISNA(INDIRECT("W"&amp;MATCH(D45,T$5:T$153,0)+7)),"",INDIRECT("W"&amp;MATCH(D45,T$5:T$153,0)+7))</f>
        <v/>
      </c>
      <c r="H48" s="87" t="str">
        <f ca="1">IF(ISNA(INDIRECT("X"&amp;MATCH(D45,T$5:T$153,0)+7)),"",INDIRECT("X"&amp;MATCH(D45,T$5:T$153,0)+7))</f>
        <v/>
      </c>
      <c r="J48" s="46"/>
      <c r="Q48" s="28"/>
      <c r="S48" s="40">
        <f>B!B31</f>
        <v>0</v>
      </c>
      <c r="T48" s="40">
        <f>B!C31</f>
        <v>0</v>
      </c>
      <c r="U48" s="69">
        <f>B!K31</f>
        <v>10</v>
      </c>
      <c r="V48" s="69">
        <f>B!L31</f>
        <v>10</v>
      </c>
      <c r="W48" s="69">
        <f>B!M31</f>
        <v>10</v>
      </c>
      <c r="X48" s="69">
        <f>B!N31</f>
        <v>30</v>
      </c>
      <c r="Z48" s="46"/>
    </row>
    <row r="49" spans="1:26" ht="15.75" thickBot="1">
      <c r="A49" s="67"/>
      <c r="C49" s="68"/>
      <c r="D49" s="68"/>
      <c r="E49" s="68"/>
      <c r="F49" s="68"/>
      <c r="G49" s="68"/>
      <c r="H49" s="68"/>
      <c r="J49" s="68"/>
      <c r="Q49" s="67"/>
      <c r="S49" s="68"/>
      <c r="T49" s="68"/>
      <c r="U49" s="68"/>
      <c r="V49" s="68"/>
      <c r="W49" s="68"/>
      <c r="X49" s="68"/>
      <c r="Z49" s="68"/>
    </row>
    <row r="50" spans="1:26" ht="15.75" thickBot="1">
      <c r="C50" s="89"/>
      <c r="D50" s="97" t="str">
        <f ca="1">IF(ISNA(INDIRECT("M"&amp;MATCH(A52,O$5:O$34,0)+4)),"",INDIRECT("M"&amp;MATCH(A52,O$5:O$34,0)+4))</f>
        <v/>
      </c>
      <c r="S50" s="29"/>
      <c r="T50" s="64">
        <f>B!D32</f>
        <v>0</v>
      </c>
    </row>
    <row r="51" spans="1:26" ht="15.75" thickBot="1">
      <c r="A51" s="26"/>
      <c r="C51" s="90" t="str">
        <f ca="1">IF(ISNA(INDIRECT("S"&amp;MATCH(D50,T$5:T$153,0)+5)),"",INDIRECT("S"&amp;MATCH(D50,T$5:T$153,0)+5))</f>
        <v/>
      </c>
      <c r="D51" s="91" t="str">
        <f ca="1">IF(ISNA(INDIRECT("T"&amp;MATCH(D50,T$5:T$153,0)+5)),"",INDIRECT("T"&amp;MATCH(D50,T$5:T$153,0)+5))</f>
        <v/>
      </c>
      <c r="E51" s="69" t="str">
        <f ca="1">IF(ISNA(INDIRECT("U"&amp;MATCH(D50,T$5:T$153,0)+5)),"",INDIRECT("U"&amp;MATCH(D50,T$5:T$153,0)+5))</f>
        <v/>
      </c>
      <c r="F51" s="69" t="str">
        <f ca="1">IF(ISNA(INDIRECT("V"&amp;MATCH(D50,T$5:T$153,0)+5)),"",INDIRECT("V"&amp;MATCH(D50,T$5:T$153,0)+5))</f>
        <v/>
      </c>
      <c r="G51" s="69" t="str">
        <f ca="1">IF(ISNA(INDIRECT("W"&amp;MATCH(D50,T$5:T$153,0)+5)),"",INDIRECT("W"&amp;MATCH(D50,T$5:T$153,0)+5))</f>
        <v/>
      </c>
      <c r="H51" s="84" t="str">
        <f ca="1">IF(ISNA(INDIRECT("X"&amp;MATCH(D50,T$5:T$153,0)+5)),"",INDIRECT("X"&amp;MATCH(D50,T$5:T$153,0)+5))</f>
        <v/>
      </c>
      <c r="J51" s="45"/>
      <c r="Q51" s="26"/>
      <c r="S51" s="40">
        <f>B!B32</f>
        <v>0</v>
      </c>
      <c r="T51" s="40">
        <f>B!C32</f>
        <v>0</v>
      </c>
      <c r="U51" s="69">
        <f>B!K32</f>
        <v>10</v>
      </c>
      <c r="V51" s="69">
        <f>B!L32</f>
        <v>10</v>
      </c>
      <c r="W51" s="69">
        <f>B!M32</f>
        <v>10</v>
      </c>
      <c r="X51" s="69">
        <f>B!N32</f>
        <v>30</v>
      </c>
      <c r="Z51" s="45"/>
    </row>
    <row r="52" spans="1:26" ht="16.5" thickBot="1">
      <c r="A52" s="27">
        <v>10</v>
      </c>
      <c r="C52" s="92" t="str">
        <f ca="1">IF(ISNA(INDIRECT("S"&amp;MATCH(D50,T$5:T$153,0)+6)),"",INDIRECT("S"&amp;MATCH(D50,T$5:T$153,0)+6))</f>
        <v/>
      </c>
      <c r="D52" s="93" t="str">
        <f ca="1">IF(ISNA(INDIRECT("T"&amp;MATCH(D50,T$5:T$153,0)+6)),"",INDIRECT("T"&amp;MATCH(D50,T$5:T$153,0)+6))</f>
        <v/>
      </c>
      <c r="E52" s="64" t="str">
        <f ca="1">IF(ISNA(INDIRECT("U"&amp;MATCH(D50,T$5:T$153,0)+6)),"",INDIRECT("U"&amp;MATCH(D50,T$5:T$153,0)+6))</f>
        <v/>
      </c>
      <c r="F52" s="64" t="str">
        <f ca="1">IF(ISNA(INDIRECT("V"&amp;MATCH(D50,T$5:T$153,0)+6)),"",INDIRECT("V"&amp;MATCH(D50,T$5:T$153,0)+6))</f>
        <v/>
      </c>
      <c r="G52" s="64" t="str">
        <f ca="1">IF(ISNA(INDIRECT("W"&amp;MATCH(D50,T$5:T$153,0)+6)),"",INDIRECT("W"&amp;MATCH(D50,T$5:T$153,0)+6))</f>
        <v/>
      </c>
      <c r="H52" s="85" t="str">
        <f ca="1">IF(ISNA(INDIRECT("X"&amp;MATCH(D50,T$5:T$153,0)+6)),"",INDIRECT("X"&amp;MATCH(D50,T$5:T$153,0)+6))</f>
        <v/>
      </c>
      <c r="J52" s="88">
        <f ca="1">SUM(H51:H53)</f>
        <v>0</v>
      </c>
      <c r="Q52" s="27">
        <v>10</v>
      </c>
      <c r="S52" s="40">
        <f>B!B33</f>
        <v>0</v>
      </c>
      <c r="T52" s="40">
        <f>B!C33</f>
        <v>0</v>
      </c>
      <c r="U52" s="69">
        <f>B!K33</f>
        <v>10</v>
      </c>
      <c r="V52" s="69">
        <f>B!L33</f>
        <v>10</v>
      </c>
      <c r="W52" s="69">
        <f>B!M33</f>
        <v>10</v>
      </c>
      <c r="X52" s="69">
        <f>B!N33</f>
        <v>30</v>
      </c>
      <c r="Z52" s="71">
        <f>SUM(N14)</f>
        <v>90</v>
      </c>
    </row>
    <row r="53" spans="1:26" ht="15.75" thickBot="1">
      <c r="A53" s="28"/>
      <c r="C53" s="94" t="str">
        <f ca="1">IF(ISNA(INDIRECT("S"&amp;MATCH(D50,T$5:T$153,0)+7)),"",INDIRECT("S"&amp;MATCH(D50,T$5:T$153,0)+7))</f>
        <v/>
      </c>
      <c r="D53" s="95" t="str">
        <f ca="1">IF(ISNA(INDIRECT("T"&amp;MATCH(D50,T$5:T$153,0)+7)),"",INDIRECT("T"&amp;MATCH(D50,T$5:T$153,0)+7))</f>
        <v/>
      </c>
      <c r="E53" s="86" t="str">
        <f ca="1">IF(ISNA(INDIRECT("U"&amp;MATCH(D50,T$5:T$153,0)+7)),"",INDIRECT("U"&amp;MATCH(D50,T$5:T$153,0)+7))</f>
        <v/>
      </c>
      <c r="F53" s="86" t="str">
        <f ca="1">IF(ISNA(INDIRECT("V"&amp;MATCH(D50,T$5:T$153,0)+7)),"",INDIRECT("V"&amp;MATCH(D50,T$5:T$153,0)+7))</f>
        <v/>
      </c>
      <c r="G53" s="86" t="str">
        <f ca="1">IF(ISNA(INDIRECT("W"&amp;MATCH(D50,T$5:T$153,0)+7)),"",INDIRECT("W"&amp;MATCH(D50,T$5:T$153,0)+7))</f>
        <v/>
      </c>
      <c r="H53" s="87" t="str">
        <f ca="1">IF(ISNA(INDIRECT("X"&amp;MATCH(D50,T$5:T$153,0)+7)),"",INDIRECT("X"&amp;MATCH(D50,T$5:T$153,0)+7))</f>
        <v/>
      </c>
      <c r="J53" s="46"/>
      <c r="Q53" s="28"/>
      <c r="S53" s="40">
        <f>B!B34</f>
        <v>0</v>
      </c>
      <c r="T53" s="40">
        <f>B!C34</f>
        <v>0</v>
      </c>
      <c r="U53" s="69">
        <f>B!K34</f>
        <v>10</v>
      </c>
      <c r="V53" s="69">
        <f>B!L34</f>
        <v>10</v>
      </c>
      <c r="W53" s="69">
        <f>B!M34</f>
        <v>10</v>
      </c>
      <c r="X53" s="69">
        <f>B!N34</f>
        <v>30</v>
      </c>
      <c r="Z53" s="46"/>
    </row>
    <row r="54" spans="1:26" ht="15.75" thickBot="1"/>
    <row r="55" spans="1:26" ht="15.75" thickBot="1">
      <c r="C55" s="89"/>
      <c r="D55" s="97" t="str">
        <f ca="1">IF(ISNA(INDIRECT("M"&amp;MATCH(A57,O$5:O$34,0)+4)),"",INDIRECT("M"&amp;MATCH(A57,O$5:O$34,0)+4))</f>
        <v/>
      </c>
      <c r="S55" s="29"/>
      <c r="T55" s="64">
        <f>B!D35</f>
        <v>0</v>
      </c>
    </row>
    <row r="56" spans="1:26" ht="15.75" thickBot="1">
      <c r="A56" s="26"/>
      <c r="C56" s="90" t="str">
        <f ca="1">IF(ISNA(INDIRECT("S"&amp;MATCH(D55,T$5:T$153,0)+5)),"",INDIRECT("S"&amp;MATCH(D55,T$5:T$153,0)+5))</f>
        <v/>
      </c>
      <c r="D56" s="91" t="str">
        <f ca="1">IF(ISNA(INDIRECT("T"&amp;MATCH(D55,T$5:T$153,0)+5)),"",INDIRECT("T"&amp;MATCH(D55,T$5:T$153,0)+5))</f>
        <v/>
      </c>
      <c r="E56" s="69" t="str">
        <f ca="1">IF(ISNA(INDIRECT("U"&amp;MATCH(D55,T$5:T$153,0)+5)),"",INDIRECT("U"&amp;MATCH(D55,T$5:T$153,0)+5))</f>
        <v/>
      </c>
      <c r="F56" s="69" t="str">
        <f ca="1">IF(ISNA(INDIRECT("V"&amp;MATCH(D55,T$5:T$153,0)+5)),"",INDIRECT("V"&amp;MATCH(D55,T$5:T$153,0)+5))</f>
        <v/>
      </c>
      <c r="G56" s="69" t="str">
        <f ca="1">IF(ISNA(INDIRECT("W"&amp;MATCH(D55,T$5:T$153,0)+5)),"",INDIRECT("W"&amp;MATCH(D55,T$5:T$153,0)+5))</f>
        <v/>
      </c>
      <c r="H56" s="84" t="str">
        <f ca="1">IF(ISNA(INDIRECT("X"&amp;MATCH(D55,T$5:T$153,0)+5)),"",INDIRECT("X"&amp;MATCH(D55,T$5:T$153,0)+5))</f>
        <v/>
      </c>
      <c r="J56" s="45"/>
      <c r="Q56" s="26"/>
      <c r="S56" s="40">
        <f>B!B35</f>
        <v>0</v>
      </c>
      <c r="T56" s="40">
        <f>B!C35</f>
        <v>0</v>
      </c>
      <c r="U56" s="69">
        <f>B!K35</f>
        <v>10</v>
      </c>
      <c r="V56" s="69">
        <f>B!L35</f>
        <v>10</v>
      </c>
      <c r="W56" s="69">
        <f>B!M35</f>
        <v>10</v>
      </c>
      <c r="X56" s="69">
        <f>B!N35</f>
        <v>30</v>
      </c>
      <c r="Z56" s="45"/>
    </row>
    <row r="57" spans="1:26" ht="16.5" thickBot="1">
      <c r="A57" s="27">
        <v>11</v>
      </c>
      <c r="C57" s="92" t="str">
        <f ca="1">IF(ISNA(INDIRECT("S"&amp;MATCH(D55,T$5:T$153,0)+6)),"",INDIRECT("S"&amp;MATCH(D55,T$5:T$153,0)+6))</f>
        <v/>
      </c>
      <c r="D57" s="93" t="str">
        <f ca="1">IF(ISNA(INDIRECT("T"&amp;MATCH(D55,T$5:T$153,0)+6)),"",INDIRECT("T"&amp;MATCH(D55,T$5:T$153,0)+6))</f>
        <v/>
      </c>
      <c r="E57" s="64" t="str">
        <f ca="1">IF(ISNA(INDIRECT("U"&amp;MATCH(D55,T$5:T$153,0)+6)),"",INDIRECT("U"&amp;MATCH(D55,T$5:T$153,0)+6))</f>
        <v/>
      </c>
      <c r="F57" s="64" t="str">
        <f ca="1">IF(ISNA(INDIRECT("V"&amp;MATCH(D55,T$5:T$153,0)+6)),"",INDIRECT("V"&amp;MATCH(D55,T$5:T$153,0)+6))</f>
        <v/>
      </c>
      <c r="G57" s="64" t="str">
        <f ca="1">IF(ISNA(INDIRECT("W"&amp;MATCH(D55,T$5:T$153,0)+6)),"",INDIRECT("W"&amp;MATCH(D55,T$5:T$153,0)+6))</f>
        <v/>
      </c>
      <c r="H57" s="85" t="str">
        <f ca="1">IF(ISNA(INDIRECT("X"&amp;MATCH(D55,T$5:T$153,0)+6)),"",INDIRECT("X"&amp;MATCH(D55,T$5:T$153,0)+6))</f>
        <v/>
      </c>
      <c r="J57" s="88">
        <f ca="1">SUM(H56:H58)</f>
        <v>0</v>
      </c>
      <c r="Q57" s="27">
        <v>11</v>
      </c>
      <c r="S57" s="40">
        <f>B!B36</f>
        <v>0</v>
      </c>
      <c r="T57" s="40">
        <f>B!C36</f>
        <v>0</v>
      </c>
      <c r="U57" s="69">
        <f>B!K36</f>
        <v>10</v>
      </c>
      <c r="V57" s="69">
        <f>B!L36</f>
        <v>10</v>
      </c>
      <c r="W57" s="69">
        <f>B!M36</f>
        <v>10</v>
      </c>
      <c r="X57" s="69">
        <f>B!N36</f>
        <v>30</v>
      </c>
      <c r="Z57" s="71">
        <f>SUM(N15)</f>
        <v>90</v>
      </c>
    </row>
    <row r="58" spans="1:26" ht="15.75" thickBot="1">
      <c r="A58" s="28"/>
      <c r="C58" s="94" t="str">
        <f ca="1">IF(ISNA(INDIRECT("S"&amp;MATCH(D55,T$5:T$153,0)+7)),"",INDIRECT("S"&amp;MATCH(D55,T$5:T$153,0)+7))</f>
        <v/>
      </c>
      <c r="D58" s="95" t="str">
        <f ca="1">IF(ISNA(INDIRECT("T"&amp;MATCH(D55,T$5:T$153,0)+7)),"",INDIRECT("T"&amp;MATCH(D55,T$5:T$153,0)+7))</f>
        <v/>
      </c>
      <c r="E58" s="86" t="str">
        <f ca="1">IF(ISNA(INDIRECT("U"&amp;MATCH(D55,T$5:T$153,0)+7)),"",INDIRECT("U"&amp;MATCH(D55,T$5:T$153,0)+7))</f>
        <v/>
      </c>
      <c r="F58" s="86" t="str">
        <f ca="1">IF(ISNA(INDIRECT("V"&amp;MATCH(D55,T$5:T$153,0)+7)),"",INDIRECT("V"&amp;MATCH(D55,T$5:T$153,0)+7))</f>
        <v/>
      </c>
      <c r="G58" s="86" t="str">
        <f ca="1">IF(ISNA(INDIRECT("W"&amp;MATCH(D55,T$5:T$153,0)+7)),"",INDIRECT("W"&amp;MATCH(D55,T$5:T$153,0)+7))</f>
        <v/>
      </c>
      <c r="H58" s="87" t="str">
        <f ca="1">IF(ISNA(INDIRECT("X"&amp;MATCH(D55,T$5:T$153,0)+7)),"",INDIRECT("X"&amp;MATCH(D55,T$5:T$153,0)+7))</f>
        <v/>
      </c>
      <c r="J58" s="46"/>
      <c r="Q58" s="28"/>
      <c r="S58" s="40">
        <f>B!B37</f>
        <v>0</v>
      </c>
      <c r="T58" s="40">
        <f>B!C37</f>
        <v>0</v>
      </c>
      <c r="U58" s="69">
        <f>B!K37</f>
        <v>10</v>
      </c>
      <c r="V58" s="69">
        <f>B!L37</f>
        <v>10</v>
      </c>
      <c r="W58" s="69">
        <f>B!M37</f>
        <v>10</v>
      </c>
      <c r="X58" s="69">
        <f>B!N37</f>
        <v>30</v>
      </c>
      <c r="Z58" s="46"/>
    </row>
    <row r="59" spans="1:26" ht="15.75" thickBot="1"/>
    <row r="60" spans="1:26" ht="15.75" thickBot="1">
      <c r="C60" s="89"/>
      <c r="D60" s="97" t="str">
        <f ca="1">IF(ISNA(INDIRECT("M"&amp;MATCH(A62,O$5:O$34,0)+4)),"",INDIRECT("M"&amp;MATCH(A62,O$5:O$34,0)+4))</f>
        <v/>
      </c>
      <c r="S60" s="29"/>
      <c r="T60" s="64">
        <f>B!D38</f>
        <v>0</v>
      </c>
    </row>
    <row r="61" spans="1:26" ht="15.75" thickBot="1">
      <c r="A61" s="26"/>
      <c r="C61" s="90" t="str">
        <f ca="1">IF(ISNA(INDIRECT("S"&amp;MATCH(D60,T$5:T$153,0)+5)),"",INDIRECT("S"&amp;MATCH(D60,T$5:T$153,0)+5))</f>
        <v/>
      </c>
      <c r="D61" s="91" t="str">
        <f ca="1">IF(ISNA(INDIRECT("T"&amp;MATCH(D60,T$5:T$153,0)+5)),"",INDIRECT("T"&amp;MATCH(D60,T$5:T$153,0)+5))</f>
        <v/>
      </c>
      <c r="E61" s="69" t="str">
        <f ca="1">IF(ISNA(INDIRECT("U"&amp;MATCH(D60,T$5:T$153,0)+5)),"",INDIRECT("U"&amp;MATCH(D60,T$5:T$153,0)+5))</f>
        <v/>
      </c>
      <c r="F61" s="69" t="str">
        <f ca="1">IF(ISNA(INDIRECT("V"&amp;MATCH(D60,T$5:T$153,0)+5)),"",INDIRECT("V"&amp;MATCH(D60,T$5:T$153,0)+5))</f>
        <v/>
      </c>
      <c r="G61" s="69" t="str">
        <f ca="1">IF(ISNA(INDIRECT("W"&amp;MATCH(D60,T$5:T$153,0)+5)),"",INDIRECT("W"&amp;MATCH(D60,T$5:T$153,0)+5))</f>
        <v/>
      </c>
      <c r="H61" s="84" t="str">
        <f ca="1">IF(ISNA(INDIRECT("X"&amp;MATCH(D60,T$5:T$153,0)+5)),"",INDIRECT("X"&amp;MATCH(D60,T$5:T$153,0)+5))</f>
        <v/>
      </c>
      <c r="J61" s="45"/>
      <c r="Q61" s="26"/>
      <c r="S61" s="40">
        <f>B!B38</f>
        <v>0</v>
      </c>
      <c r="T61" s="40">
        <f>B!C38</f>
        <v>0</v>
      </c>
      <c r="U61" s="69">
        <f>B!K38</f>
        <v>10</v>
      </c>
      <c r="V61" s="69">
        <f>B!L38</f>
        <v>10</v>
      </c>
      <c r="W61" s="69">
        <f>B!M38</f>
        <v>10</v>
      </c>
      <c r="X61" s="69">
        <f>B!N38</f>
        <v>30</v>
      </c>
      <c r="Z61" s="45"/>
    </row>
    <row r="62" spans="1:26" ht="15.75" thickBot="1">
      <c r="A62" s="27">
        <v>12</v>
      </c>
      <c r="C62" s="92" t="str">
        <f ca="1">IF(ISNA(INDIRECT("S"&amp;MATCH(D60,T$5:T$153,0)+6)),"",INDIRECT("S"&amp;MATCH(D60,T$5:T$153,0)+6))</f>
        <v/>
      </c>
      <c r="D62" s="93" t="str">
        <f ca="1">IF(ISNA(INDIRECT("T"&amp;MATCH(D60,T$5:T$153,0)+6)),"",INDIRECT("T"&amp;MATCH(D60,T$5:T$153,0)+6))</f>
        <v/>
      </c>
      <c r="E62" s="64" t="str">
        <f ca="1">IF(ISNA(INDIRECT("U"&amp;MATCH(D60,T$5:T$153,0)+6)),"",INDIRECT("U"&amp;MATCH(D60,T$5:T$153,0)+6))</f>
        <v/>
      </c>
      <c r="F62" s="64" t="str">
        <f ca="1">IF(ISNA(INDIRECT("V"&amp;MATCH(D60,T$5:T$153,0)+6)),"",INDIRECT("V"&amp;MATCH(D60,T$5:T$153,0)+6))</f>
        <v/>
      </c>
      <c r="G62" s="64" t="str">
        <f ca="1">IF(ISNA(INDIRECT("W"&amp;MATCH(D60,T$5:T$153,0)+6)),"",INDIRECT("W"&amp;MATCH(D60,T$5:T$153,0)+6))</f>
        <v/>
      </c>
      <c r="H62" s="85" t="str">
        <f ca="1">IF(ISNA(INDIRECT("X"&amp;MATCH(D60,T$5:T$153,0)+6)),"",INDIRECT("X"&amp;MATCH(D60,T$5:T$153,0)+6))</f>
        <v/>
      </c>
      <c r="J62" s="88">
        <f ca="1">SUM(H61:H63)</f>
        <v>0</v>
      </c>
      <c r="Q62" s="27">
        <v>12</v>
      </c>
      <c r="S62" s="40">
        <f>B!B39</f>
        <v>0</v>
      </c>
      <c r="T62" s="40">
        <f>B!C39</f>
        <v>0</v>
      </c>
      <c r="U62" s="69">
        <f>B!K39</f>
        <v>10</v>
      </c>
      <c r="V62" s="69">
        <f>B!L39</f>
        <v>10</v>
      </c>
      <c r="W62" s="69">
        <f>B!M39</f>
        <v>10</v>
      </c>
      <c r="X62" s="69">
        <f>B!N39</f>
        <v>30</v>
      </c>
      <c r="Z62" s="70">
        <f>SUM(N16)</f>
        <v>90</v>
      </c>
    </row>
    <row r="63" spans="1:26" ht="15.75" thickBot="1">
      <c r="A63" s="28"/>
      <c r="C63" s="94" t="str">
        <f ca="1">IF(ISNA(INDIRECT("S"&amp;MATCH(D60,T$5:T$153,0)+7)),"",INDIRECT("S"&amp;MATCH(D60,T$5:T$153,0)+7))</f>
        <v/>
      </c>
      <c r="D63" s="95" t="str">
        <f ca="1">IF(ISNA(INDIRECT("T"&amp;MATCH(D60,T$5:T$153,0)+7)),"",INDIRECT("T"&amp;MATCH(D60,T$5:T$153,0)+7))</f>
        <v/>
      </c>
      <c r="E63" s="86" t="str">
        <f ca="1">IF(ISNA(INDIRECT("U"&amp;MATCH(D60,T$5:T$153,0)+7)),"",INDIRECT("U"&amp;MATCH(D60,T$5:T$153,0)+7))</f>
        <v/>
      </c>
      <c r="F63" s="86" t="str">
        <f ca="1">IF(ISNA(INDIRECT("V"&amp;MATCH(D60,T$5:T$153,0)+7)),"",INDIRECT("V"&amp;MATCH(D60,T$5:T$153,0)+7))</f>
        <v/>
      </c>
      <c r="G63" s="86" t="str">
        <f ca="1">IF(ISNA(INDIRECT("W"&amp;MATCH(D60,T$5:T$153,0)+7)),"",INDIRECT("W"&amp;MATCH(D60,T$5:T$153,0)+7))</f>
        <v/>
      </c>
      <c r="H63" s="87" t="str">
        <f ca="1">IF(ISNA(INDIRECT("X"&amp;MATCH(D60,T$5:T$153,0)+7)),"",INDIRECT("X"&amp;MATCH(D60,T$5:T$153,0)+7))</f>
        <v/>
      </c>
      <c r="J63" s="46"/>
      <c r="Q63" s="28"/>
      <c r="S63" s="40">
        <f>B!B40</f>
        <v>0</v>
      </c>
      <c r="T63" s="40">
        <f>B!C40</f>
        <v>0</v>
      </c>
      <c r="U63" s="69">
        <f>B!K40</f>
        <v>10</v>
      </c>
      <c r="V63" s="69">
        <f>B!L40</f>
        <v>10</v>
      </c>
      <c r="W63" s="69">
        <f>B!M40</f>
        <v>10</v>
      </c>
      <c r="X63" s="69">
        <f>B!N40</f>
        <v>30</v>
      </c>
      <c r="Z63" s="46"/>
    </row>
    <row r="64" spans="1:26" ht="15.75" thickBot="1"/>
    <row r="65" spans="1:26" ht="15.75" thickBot="1">
      <c r="C65" s="89"/>
      <c r="D65" s="97" t="str">
        <f ca="1">IF(ISNA(INDIRECT("M"&amp;MATCH(A67,O$5:O$34,0)+4)),"",INDIRECT("M"&amp;MATCH(A67,O$5:O$34,0)+4))</f>
        <v/>
      </c>
      <c r="S65" s="29"/>
      <c r="T65" s="64">
        <f>B!D41</f>
        <v>0</v>
      </c>
    </row>
    <row r="66" spans="1:26" ht="15.75" thickBot="1">
      <c r="A66" s="26"/>
      <c r="C66" s="90" t="str">
        <f ca="1">IF(ISNA(INDIRECT("S"&amp;MATCH(D65,T$5:T$153,0)+5)),"",INDIRECT("S"&amp;MATCH(D65,T$5:T$153,0)+5))</f>
        <v/>
      </c>
      <c r="D66" s="91" t="str">
        <f ca="1">IF(ISNA(INDIRECT("T"&amp;MATCH(D65,T$5:T$153,0)+5)),"",INDIRECT("T"&amp;MATCH(D65,T$5:T$153,0)+5))</f>
        <v/>
      </c>
      <c r="E66" s="69" t="str">
        <f ca="1">IF(ISNA(INDIRECT("U"&amp;MATCH(D65,T$5:T$153,0)+5)),"",INDIRECT("U"&amp;MATCH(D65,T$5:T$153,0)+5))</f>
        <v/>
      </c>
      <c r="F66" s="69" t="str">
        <f ca="1">IF(ISNA(INDIRECT("V"&amp;MATCH(D65,T$5:T$153,0)+5)),"",INDIRECT("V"&amp;MATCH(D65,T$5:T$153,0)+5))</f>
        <v/>
      </c>
      <c r="G66" s="69" t="str">
        <f ca="1">IF(ISNA(INDIRECT("W"&amp;MATCH(D65,T$5:T$153,0)+5)),"",INDIRECT("W"&amp;MATCH(D65,T$5:T$153,0)+5))</f>
        <v/>
      </c>
      <c r="H66" s="84" t="str">
        <f ca="1">IF(ISNA(INDIRECT("X"&amp;MATCH(D65,T$5:T$153,0)+5)),"",INDIRECT("X"&amp;MATCH(D65,T$5:T$153,0)+5))</f>
        <v/>
      </c>
      <c r="J66" s="45"/>
      <c r="Q66" s="26"/>
      <c r="S66" s="40">
        <f>B!B41</f>
        <v>0</v>
      </c>
      <c r="T66" s="40">
        <f>B!C41</f>
        <v>0</v>
      </c>
      <c r="U66" s="69">
        <f>B!K41</f>
        <v>10</v>
      </c>
      <c r="V66" s="69">
        <f>B!L41</f>
        <v>10</v>
      </c>
      <c r="W66" s="69">
        <f>B!M41</f>
        <v>10</v>
      </c>
      <c r="X66" s="69">
        <f>B!N41</f>
        <v>30</v>
      </c>
      <c r="Z66" s="45"/>
    </row>
    <row r="67" spans="1:26" ht="16.5" thickBot="1">
      <c r="A67" s="27">
        <v>13</v>
      </c>
      <c r="C67" s="92" t="str">
        <f ca="1">IF(ISNA(INDIRECT("S"&amp;MATCH(D65,T$5:T$153,0)+6)),"",INDIRECT("S"&amp;MATCH(D65,T$5:T$153,0)+6))</f>
        <v/>
      </c>
      <c r="D67" s="93" t="str">
        <f ca="1">IF(ISNA(INDIRECT("T"&amp;MATCH(D65,T$5:T$153,0)+6)),"",INDIRECT("T"&amp;MATCH(D65,T$5:T$153,0)+6))</f>
        <v/>
      </c>
      <c r="E67" s="64" t="str">
        <f ca="1">IF(ISNA(INDIRECT("U"&amp;MATCH(D65,T$5:T$153,0)+6)),"",INDIRECT("U"&amp;MATCH(D65,T$5:T$153,0)+6))</f>
        <v/>
      </c>
      <c r="F67" s="64" t="str">
        <f ca="1">IF(ISNA(INDIRECT("V"&amp;MATCH(D65,T$5:T$153,0)+6)),"",INDIRECT("V"&amp;MATCH(D65,T$5:T$153,0)+6))</f>
        <v/>
      </c>
      <c r="G67" s="64" t="str">
        <f ca="1">IF(ISNA(INDIRECT("W"&amp;MATCH(D65,T$5:T$153,0)+6)),"",INDIRECT("W"&amp;MATCH(D65,T$5:T$153,0)+6))</f>
        <v/>
      </c>
      <c r="H67" s="85" t="str">
        <f ca="1">IF(ISNA(INDIRECT("X"&amp;MATCH(D65,T$5:T$153,0)+6)),"",INDIRECT("X"&amp;MATCH(D65,T$5:T$153,0)+6))</f>
        <v/>
      </c>
      <c r="J67" s="88">
        <f ca="1">SUM(H66:H68)</f>
        <v>0</v>
      </c>
      <c r="Q67" s="27">
        <v>13</v>
      </c>
      <c r="S67" s="40">
        <f>B!B42</f>
        <v>0</v>
      </c>
      <c r="T67" s="40">
        <f>B!C42</f>
        <v>0</v>
      </c>
      <c r="U67" s="69">
        <f>B!K42</f>
        <v>10</v>
      </c>
      <c r="V67" s="69">
        <f>B!L42</f>
        <v>10</v>
      </c>
      <c r="W67" s="69">
        <f>B!M42</f>
        <v>10</v>
      </c>
      <c r="X67" s="69">
        <f>B!N42</f>
        <v>30</v>
      </c>
      <c r="Z67" s="71">
        <f>SUM(N17)</f>
        <v>90</v>
      </c>
    </row>
    <row r="68" spans="1:26" ht="15.75" thickBot="1">
      <c r="A68" s="28"/>
      <c r="C68" s="94" t="str">
        <f ca="1">IF(ISNA(INDIRECT("S"&amp;MATCH(D65,T$5:T$153,0)+7)),"",INDIRECT("S"&amp;MATCH(D65,T$5:T$153,0)+7))</f>
        <v/>
      </c>
      <c r="D68" s="95" t="str">
        <f ca="1">IF(ISNA(INDIRECT("T"&amp;MATCH(D65,T$5:T$153,0)+7)),"",INDIRECT("T"&amp;MATCH(D65,T$5:T$153,0)+7))</f>
        <v/>
      </c>
      <c r="E68" s="86" t="str">
        <f ca="1">IF(ISNA(INDIRECT("U"&amp;MATCH(D65,T$5:T$153,0)+7)),"",INDIRECT("U"&amp;MATCH(D65,T$5:T$153,0)+7))</f>
        <v/>
      </c>
      <c r="F68" s="86" t="str">
        <f ca="1">IF(ISNA(INDIRECT("V"&amp;MATCH(D65,T$5:T$153,0)+7)),"",INDIRECT("V"&amp;MATCH(D65,T$5:T$153,0)+7))</f>
        <v/>
      </c>
      <c r="G68" s="86" t="str">
        <f ca="1">IF(ISNA(INDIRECT("W"&amp;MATCH(D65,T$5:T$153,0)+7)),"",INDIRECT("W"&amp;MATCH(D65,T$5:T$153,0)+7))</f>
        <v/>
      </c>
      <c r="H68" s="87" t="str">
        <f ca="1">IF(ISNA(INDIRECT("X"&amp;MATCH(D65,T$5:T$153,0)+7)),"",INDIRECT("X"&amp;MATCH(D65,T$5:T$153,0)+7))</f>
        <v/>
      </c>
      <c r="J68" s="46"/>
      <c r="Q68" s="28"/>
      <c r="S68" s="40">
        <f>B!B43</f>
        <v>0</v>
      </c>
      <c r="T68" s="40">
        <f>B!C43</f>
        <v>0</v>
      </c>
      <c r="U68" s="69">
        <f>B!K43</f>
        <v>10</v>
      </c>
      <c r="V68" s="69">
        <f>B!L43</f>
        <v>10</v>
      </c>
      <c r="W68" s="69">
        <f>B!M43</f>
        <v>10</v>
      </c>
      <c r="X68" s="69">
        <f>B!N43</f>
        <v>30</v>
      </c>
      <c r="Z68" s="46"/>
    </row>
    <row r="69" spans="1:26" ht="15.75" thickBot="1"/>
    <row r="70" spans="1:26" ht="15.75" thickBot="1">
      <c r="C70" s="89"/>
      <c r="D70" s="97" t="str">
        <f ca="1">IF(ISNA(INDIRECT("M"&amp;MATCH(A72,O$5:O$34,0)+4)),"",INDIRECT("M"&amp;MATCH(A72,O$5:O$34,0)+4))</f>
        <v/>
      </c>
      <c r="S70" s="29"/>
      <c r="T70" s="64">
        <f>B!D44</f>
        <v>0</v>
      </c>
    </row>
    <row r="71" spans="1:26" ht="15.75" thickBot="1">
      <c r="A71" s="26"/>
      <c r="C71" s="90" t="str">
        <f ca="1">IF(ISNA(INDIRECT("S"&amp;MATCH(D70,T$5:T$153,0)+5)),"",INDIRECT("S"&amp;MATCH(D70,T$5:T$153,0)+5))</f>
        <v/>
      </c>
      <c r="D71" s="91" t="str">
        <f ca="1">IF(ISNA(INDIRECT("T"&amp;MATCH(D70,T$5:T$153,0)+5)),"",INDIRECT("T"&amp;MATCH(D70,T$5:T$153,0)+5))</f>
        <v/>
      </c>
      <c r="E71" s="69" t="str">
        <f ca="1">IF(ISNA(INDIRECT("U"&amp;MATCH(D70,T$5:T$153,0)+5)),"",INDIRECT("U"&amp;MATCH(D70,T$5:T$153,0)+5))</f>
        <v/>
      </c>
      <c r="F71" s="69" t="str">
        <f ca="1">IF(ISNA(INDIRECT("V"&amp;MATCH(D70,T$5:T$153,0)+5)),"",INDIRECT("V"&amp;MATCH(D70,T$5:T$153,0)+5))</f>
        <v/>
      </c>
      <c r="G71" s="69" t="str">
        <f ca="1">IF(ISNA(INDIRECT("W"&amp;MATCH(D70,T$5:T$153,0)+5)),"",INDIRECT("W"&amp;MATCH(D70,T$5:T$153,0)+5))</f>
        <v/>
      </c>
      <c r="H71" s="84" t="str">
        <f ca="1">IF(ISNA(INDIRECT("X"&amp;MATCH(D70,T$5:T$153,0)+5)),"",INDIRECT("X"&amp;MATCH(D70,T$5:T$153,0)+5))</f>
        <v/>
      </c>
      <c r="J71" s="45"/>
      <c r="Q71" s="26"/>
      <c r="S71" s="40">
        <f>B!B44</f>
        <v>0</v>
      </c>
      <c r="T71" s="40">
        <f>B!C44</f>
        <v>0</v>
      </c>
      <c r="U71" s="69">
        <f>B!K44</f>
        <v>10</v>
      </c>
      <c r="V71" s="69">
        <f>B!L44</f>
        <v>10</v>
      </c>
      <c r="W71" s="69">
        <f>B!M44</f>
        <v>10</v>
      </c>
      <c r="X71" s="69">
        <f>B!N44</f>
        <v>30</v>
      </c>
      <c r="Z71" s="45"/>
    </row>
    <row r="72" spans="1:26" ht="16.5" thickBot="1">
      <c r="A72" s="27">
        <v>14</v>
      </c>
      <c r="C72" s="92" t="str">
        <f ca="1">IF(ISNA(INDIRECT("S"&amp;MATCH(D70,T$5:T$153,0)+6)),"",INDIRECT("S"&amp;MATCH(D70,T$5:T$153,0)+6))</f>
        <v/>
      </c>
      <c r="D72" s="93" t="str">
        <f ca="1">IF(ISNA(INDIRECT("T"&amp;MATCH(D70,T$5:T$153,0)+6)),"",INDIRECT("T"&amp;MATCH(D70,T$5:T$153,0)+6))</f>
        <v/>
      </c>
      <c r="E72" s="64" t="str">
        <f ca="1">IF(ISNA(INDIRECT("U"&amp;MATCH(D70,T$5:T$153,0)+6)),"",INDIRECT("U"&amp;MATCH(D70,T$5:T$153,0)+6))</f>
        <v/>
      </c>
      <c r="F72" s="64" t="str">
        <f ca="1">IF(ISNA(INDIRECT("V"&amp;MATCH(D70,T$5:T$153,0)+6)),"",INDIRECT("V"&amp;MATCH(D70,T$5:T$153,0)+6))</f>
        <v/>
      </c>
      <c r="G72" s="64" t="str">
        <f ca="1">IF(ISNA(INDIRECT("W"&amp;MATCH(D70,T$5:T$153,0)+6)),"",INDIRECT("W"&amp;MATCH(D70,T$5:T$153,0)+6))</f>
        <v/>
      </c>
      <c r="H72" s="85" t="str">
        <f ca="1">IF(ISNA(INDIRECT("X"&amp;MATCH(D70,T$5:T$153,0)+6)),"",INDIRECT("X"&amp;MATCH(D70,T$5:T$153,0)+6))</f>
        <v/>
      </c>
      <c r="J72" s="88">
        <f ca="1">SUM(H71:H73)</f>
        <v>0</v>
      </c>
      <c r="Q72" s="27">
        <v>14</v>
      </c>
      <c r="S72" s="40">
        <f>B!B45</f>
        <v>0</v>
      </c>
      <c r="T72" s="40">
        <f>B!C45</f>
        <v>0</v>
      </c>
      <c r="U72" s="69">
        <f>B!K45</f>
        <v>10</v>
      </c>
      <c r="V72" s="69">
        <f>B!L45</f>
        <v>10</v>
      </c>
      <c r="W72" s="69">
        <f>B!M45</f>
        <v>10</v>
      </c>
      <c r="X72" s="69">
        <f>B!N45</f>
        <v>30</v>
      </c>
      <c r="Z72" s="71">
        <f>SUM(N18)</f>
        <v>90</v>
      </c>
    </row>
    <row r="73" spans="1:26" ht="15.75" thickBot="1">
      <c r="A73" s="28"/>
      <c r="C73" s="94" t="str">
        <f ca="1">IF(ISNA(INDIRECT("S"&amp;MATCH(D70,T$5:T$153,0)+7)),"",INDIRECT("S"&amp;MATCH(D70,T$5:T$153,0)+7))</f>
        <v/>
      </c>
      <c r="D73" s="95" t="str">
        <f ca="1">IF(ISNA(INDIRECT("T"&amp;MATCH(D70,T$5:T$153,0)+7)),"",INDIRECT("T"&amp;MATCH(D70,T$5:T$153,0)+7))</f>
        <v/>
      </c>
      <c r="E73" s="86" t="str">
        <f ca="1">IF(ISNA(INDIRECT("U"&amp;MATCH(D70,T$5:T$153,0)+7)),"",INDIRECT("U"&amp;MATCH(D70,T$5:T$153,0)+7))</f>
        <v/>
      </c>
      <c r="F73" s="86" t="str">
        <f ca="1">IF(ISNA(INDIRECT("V"&amp;MATCH(D70,T$5:T$153,0)+7)),"",INDIRECT("V"&amp;MATCH(D70,T$5:T$153,0)+7))</f>
        <v/>
      </c>
      <c r="G73" s="86" t="str">
        <f ca="1">IF(ISNA(INDIRECT("W"&amp;MATCH(D70,T$5:T$153,0)+7)),"",INDIRECT("W"&amp;MATCH(D70,T$5:T$153,0)+7))</f>
        <v/>
      </c>
      <c r="H73" s="87" t="str">
        <f ca="1">IF(ISNA(INDIRECT("X"&amp;MATCH(D70,T$5:T$153,0)+7)),"",INDIRECT("X"&amp;MATCH(D70,T$5:T$153,0)+7))</f>
        <v/>
      </c>
      <c r="J73" s="46"/>
      <c r="Q73" s="28"/>
      <c r="S73" s="40">
        <f>B!B46</f>
        <v>0</v>
      </c>
      <c r="T73" s="40">
        <f>B!C46</f>
        <v>0</v>
      </c>
      <c r="U73" s="69">
        <f>B!K46</f>
        <v>10</v>
      </c>
      <c r="V73" s="69">
        <f>B!L46</f>
        <v>10</v>
      </c>
      <c r="W73" s="69">
        <f>B!M46</f>
        <v>10</v>
      </c>
      <c r="X73" s="69">
        <f>B!N46</f>
        <v>30</v>
      </c>
      <c r="Z73" s="46"/>
    </row>
    <row r="74" spans="1:26" ht="15.75" thickBot="1"/>
    <row r="75" spans="1:26" ht="15.75" thickBot="1">
      <c r="C75" s="89"/>
      <c r="D75" s="97" t="str">
        <f ca="1">IF(ISNA(INDIRECT("M"&amp;MATCH(A77,O$5:O$34,0)+4)),"",INDIRECT("M"&amp;MATCH(A77,O$5:O$34,0)+4))</f>
        <v/>
      </c>
      <c r="S75" s="29"/>
      <c r="T75" s="64">
        <f>B!D47</f>
        <v>0</v>
      </c>
    </row>
    <row r="76" spans="1:26" ht="15.75" thickBot="1">
      <c r="A76" s="26"/>
      <c r="C76" s="90" t="str">
        <f ca="1">IF(ISNA(INDIRECT("S"&amp;MATCH(D75,T$5:T$153,0)+5)),"",INDIRECT("S"&amp;MATCH(D75,T$5:T$153,0)+5))</f>
        <v/>
      </c>
      <c r="D76" s="91" t="str">
        <f ca="1">IF(ISNA(INDIRECT("T"&amp;MATCH(D75,T$5:T$153,0)+5)),"",INDIRECT("T"&amp;MATCH(D75,T$5:T$153,0)+5))</f>
        <v/>
      </c>
      <c r="E76" s="69" t="str">
        <f ca="1">IF(ISNA(INDIRECT("U"&amp;MATCH(D75,T$5:T$153,0)+5)),"",INDIRECT("U"&amp;MATCH(D75,T$5:T$153,0)+5))</f>
        <v/>
      </c>
      <c r="F76" s="69" t="str">
        <f ca="1">IF(ISNA(INDIRECT("V"&amp;MATCH(D75,T$5:T$153,0)+5)),"",INDIRECT("V"&amp;MATCH(D75,T$5:T$153,0)+5))</f>
        <v/>
      </c>
      <c r="G76" s="69" t="str">
        <f ca="1">IF(ISNA(INDIRECT("W"&amp;MATCH(D75,T$5:T$153,0)+5)),"",INDIRECT("W"&amp;MATCH(D75,T$5:T$153,0)+5))</f>
        <v/>
      </c>
      <c r="H76" s="84" t="str">
        <f ca="1">IF(ISNA(INDIRECT("X"&amp;MATCH(D75,T$5:T$153,0)+5)),"",INDIRECT("X"&amp;MATCH(D75,T$5:T$153,0)+5))</f>
        <v/>
      </c>
      <c r="J76" s="45"/>
      <c r="Q76" s="26"/>
      <c r="S76" s="40">
        <f>B!B47</f>
        <v>0</v>
      </c>
      <c r="T76" s="40">
        <f>B!C47</f>
        <v>0</v>
      </c>
      <c r="U76" s="69">
        <f>B!K47</f>
        <v>10</v>
      </c>
      <c r="V76" s="69">
        <f>B!L47</f>
        <v>10</v>
      </c>
      <c r="W76" s="69">
        <f>B!M47</f>
        <v>10</v>
      </c>
      <c r="X76" s="69">
        <f>B!N47</f>
        <v>30</v>
      </c>
      <c r="Z76" s="45"/>
    </row>
    <row r="77" spans="1:26" ht="16.5" thickBot="1">
      <c r="A77" s="27">
        <v>15</v>
      </c>
      <c r="C77" s="92" t="str">
        <f ca="1">IF(ISNA(INDIRECT("S"&amp;MATCH(D75,T$5:T$153,0)+6)),"",INDIRECT("S"&amp;MATCH(D75,T$5:T$153,0)+6))</f>
        <v/>
      </c>
      <c r="D77" s="93" t="str">
        <f ca="1">IF(ISNA(INDIRECT("T"&amp;MATCH(D75,T$5:T$153,0)+6)),"",INDIRECT("T"&amp;MATCH(D75,T$5:T$153,0)+6))</f>
        <v/>
      </c>
      <c r="E77" s="64" t="str">
        <f ca="1">IF(ISNA(INDIRECT("U"&amp;MATCH(D75,T$5:T$153,0)+6)),"",INDIRECT("U"&amp;MATCH(D75,T$5:T$153,0)+6))</f>
        <v/>
      </c>
      <c r="F77" s="64" t="str">
        <f ca="1">IF(ISNA(INDIRECT("V"&amp;MATCH(D75,T$5:T$153,0)+6)),"",INDIRECT("V"&amp;MATCH(D75,T$5:T$153,0)+6))</f>
        <v/>
      </c>
      <c r="G77" s="64" t="str">
        <f ca="1">IF(ISNA(INDIRECT("W"&amp;MATCH(D75,T$5:T$153,0)+6)),"",INDIRECT("W"&amp;MATCH(D75,T$5:T$153,0)+6))</f>
        <v/>
      </c>
      <c r="H77" s="85" t="str">
        <f ca="1">IF(ISNA(INDIRECT("X"&amp;MATCH(D75,T$5:T$153,0)+6)),"",INDIRECT("X"&amp;MATCH(D75,T$5:T$153,0)+6))</f>
        <v/>
      </c>
      <c r="J77" s="88">
        <f ca="1">SUM(H76:H78)</f>
        <v>0</v>
      </c>
      <c r="Q77" s="27">
        <v>15</v>
      </c>
      <c r="S77" s="40">
        <f>B!B48</f>
        <v>0</v>
      </c>
      <c r="T77" s="40">
        <f>B!C48</f>
        <v>0</v>
      </c>
      <c r="U77" s="69">
        <f>B!K48</f>
        <v>10</v>
      </c>
      <c r="V77" s="69">
        <f>B!L48</f>
        <v>10</v>
      </c>
      <c r="W77" s="69">
        <f>B!M48</f>
        <v>10</v>
      </c>
      <c r="X77" s="69">
        <f>B!N48</f>
        <v>30</v>
      </c>
      <c r="Z77" s="71">
        <f>SUM(N19)</f>
        <v>90</v>
      </c>
    </row>
    <row r="78" spans="1:26" ht="15.75" thickBot="1">
      <c r="A78" s="28"/>
      <c r="C78" s="94" t="str">
        <f ca="1">IF(ISNA(INDIRECT("S"&amp;MATCH(D75,T$5:T$153,0)+7)),"",INDIRECT("S"&amp;MATCH(D75,T$5:T$153,0)+7))</f>
        <v/>
      </c>
      <c r="D78" s="95" t="str">
        <f ca="1">IF(ISNA(INDIRECT("T"&amp;MATCH(D75,T$5:T$153,0)+7)),"",INDIRECT("T"&amp;MATCH(D75,T$5:T$153,0)+7))</f>
        <v/>
      </c>
      <c r="E78" s="86" t="str">
        <f ca="1">IF(ISNA(INDIRECT("U"&amp;MATCH(D75,T$5:T$153,0)+7)),"",INDIRECT("U"&amp;MATCH(D75,T$5:T$153,0)+7))</f>
        <v/>
      </c>
      <c r="F78" s="86" t="str">
        <f ca="1">IF(ISNA(INDIRECT("V"&amp;MATCH(D75,T$5:T$153,0)+7)),"",INDIRECT("V"&amp;MATCH(D75,T$5:T$153,0)+7))</f>
        <v/>
      </c>
      <c r="G78" s="86" t="str">
        <f ca="1">IF(ISNA(INDIRECT("W"&amp;MATCH(D75,T$5:T$153,0)+7)),"",INDIRECT("W"&amp;MATCH(D75,T$5:T$153,0)+7))</f>
        <v/>
      </c>
      <c r="H78" s="87" t="str">
        <f ca="1">IF(ISNA(INDIRECT("X"&amp;MATCH(D75,T$5:T$153,0)+7)),"",INDIRECT("X"&amp;MATCH(D75,T$5:T$153,0)+7))</f>
        <v/>
      </c>
      <c r="J78" s="46"/>
      <c r="Q78" s="28"/>
      <c r="S78" s="40">
        <f>B!B49</f>
        <v>0</v>
      </c>
      <c r="T78" s="40">
        <f>B!C49</f>
        <v>0</v>
      </c>
      <c r="U78" s="69">
        <f>B!K49</f>
        <v>10</v>
      </c>
      <c r="V78" s="69">
        <f>B!L49</f>
        <v>10</v>
      </c>
      <c r="W78" s="69">
        <f>B!M49</f>
        <v>10</v>
      </c>
      <c r="X78" s="69">
        <f>B!N49</f>
        <v>30</v>
      </c>
      <c r="Z78" s="46"/>
    </row>
    <row r="79" spans="1:26" ht="15.75" thickBot="1"/>
    <row r="80" spans="1:26" ht="15.75" thickBot="1">
      <c r="C80" s="89"/>
      <c r="D80" s="97" t="str">
        <f ca="1">IF(ISNA(INDIRECT("M"&amp;MATCH(A82,O$5:O$34,0)+4)),"",INDIRECT("M"&amp;MATCH(A82,O$5:O$34,0)+4))</f>
        <v/>
      </c>
      <c r="S80" s="29"/>
      <c r="T80" s="64">
        <f>B!D50</f>
        <v>0</v>
      </c>
    </row>
    <row r="81" spans="1:26" ht="15.75" thickBot="1">
      <c r="A81" s="26"/>
      <c r="C81" s="90" t="str">
        <f ca="1">IF(ISNA(INDIRECT("S"&amp;MATCH(D80,T$5:T$153,0)+5)),"",INDIRECT("S"&amp;MATCH(D80,T$5:T$153,0)+5))</f>
        <v/>
      </c>
      <c r="D81" s="91" t="str">
        <f ca="1">IF(ISNA(INDIRECT("T"&amp;MATCH(D80,T$5:T$153,0)+5)),"",INDIRECT("T"&amp;MATCH(D80,T$5:T$153,0)+5))</f>
        <v/>
      </c>
      <c r="E81" s="69" t="str">
        <f ca="1">IF(ISNA(INDIRECT("U"&amp;MATCH(D80,T$5:T$153,0)+5)),"",INDIRECT("U"&amp;MATCH(D80,T$5:T$153,0)+5))</f>
        <v/>
      </c>
      <c r="F81" s="69" t="str">
        <f ca="1">IF(ISNA(INDIRECT("V"&amp;MATCH(D80,T$5:T$153,0)+5)),"",INDIRECT("V"&amp;MATCH(D80,T$5:T$153,0)+5))</f>
        <v/>
      </c>
      <c r="G81" s="69" t="str">
        <f ca="1">IF(ISNA(INDIRECT("W"&amp;MATCH(D80,T$5:T$153,0)+5)),"",INDIRECT("W"&amp;MATCH(D80,T$5:T$153,0)+5))</f>
        <v/>
      </c>
      <c r="H81" s="84" t="str">
        <f ca="1">IF(ISNA(INDIRECT("X"&amp;MATCH(D80,T$5:T$153,0)+5)),"",INDIRECT("X"&amp;MATCH(D80,T$5:T$153,0)+5))</f>
        <v/>
      </c>
      <c r="J81" s="45"/>
      <c r="Q81" s="26"/>
      <c r="S81" s="40">
        <f>B!B50</f>
        <v>0</v>
      </c>
      <c r="T81" s="40">
        <f>B!C50</f>
        <v>0</v>
      </c>
      <c r="U81" s="69">
        <f>B!K50</f>
        <v>10</v>
      </c>
      <c r="V81" s="69">
        <f>B!L50</f>
        <v>10</v>
      </c>
      <c r="W81" s="69">
        <f>B!M50</f>
        <v>10</v>
      </c>
      <c r="X81" s="69">
        <f>B!N50</f>
        <v>30</v>
      </c>
      <c r="Z81" s="45"/>
    </row>
    <row r="82" spans="1:26" ht="16.5" thickBot="1">
      <c r="A82" s="27">
        <v>16</v>
      </c>
      <c r="C82" s="92" t="str">
        <f ca="1">IF(ISNA(INDIRECT("S"&amp;MATCH(D80,T$5:T$153,0)+6)),"",INDIRECT("S"&amp;MATCH(D80,T$5:T$153,0)+6))</f>
        <v/>
      </c>
      <c r="D82" s="93" t="str">
        <f ca="1">IF(ISNA(INDIRECT("T"&amp;MATCH(D80,T$5:T$153,0)+6)),"",INDIRECT("T"&amp;MATCH(D80,T$5:T$153,0)+6))</f>
        <v/>
      </c>
      <c r="E82" s="64" t="str">
        <f ca="1">IF(ISNA(INDIRECT("U"&amp;MATCH(D80,T$5:T$153,0)+6)),"",INDIRECT("U"&amp;MATCH(D80,T$5:T$153,0)+6))</f>
        <v/>
      </c>
      <c r="F82" s="64" t="str">
        <f ca="1">IF(ISNA(INDIRECT("V"&amp;MATCH(D80,T$5:T$153,0)+6)),"",INDIRECT("V"&amp;MATCH(D80,T$5:T$153,0)+6))</f>
        <v/>
      </c>
      <c r="G82" s="64" t="str">
        <f ca="1">IF(ISNA(INDIRECT("W"&amp;MATCH(D80,T$5:T$153,0)+6)),"",INDIRECT("W"&amp;MATCH(D80,T$5:T$153,0)+6))</f>
        <v/>
      </c>
      <c r="H82" s="85" t="str">
        <f ca="1">IF(ISNA(INDIRECT("X"&amp;MATCH(D80,T$5:T$153,0)+6)),"",INDIRECT("X"&amp;MATCH(D80,T$5:T$153,0)+6))</f>
        <v/>
      </c>
      <c r="J82" s="88">
        <f ca="1">SUM(H81:H83)</f>
        <v>0</v>
      </c>
      <c r="Q82" s="27">
        <v>16</v>
      </c>
      <c r="S82" s="40">
        <f>B!B51</f>
        <v>0</v>
      </c>
      <c r="T82" s="40">
        <f>B!C51</f>
        <v>0</v>
      </c>
      <c r="U82" s="69">
        <f>B!K51</f>
        <v>10</v>
      </c>
      <c r="V82" s="69">
        <f>B!L51</f>
        <v>10</v>
      </c>
      <c r="W82" s="69">
        <f>B!M51</f>
        <v>10</v>
      </c>
      <c r="X82" s="69">
        <f>B!N51</f>
        <v>30</v>
      </c>
      <c r="Z82" s="71">
        <f>SUM(N20)</f>
        <v>90</v>
      </c>
    </row>
    <row r="83" spans="1:26" ht="15.75" thickBot="1">
      <c r="A83" s="28"/>
      <c r="C83" s="94" t="str">
        <f ca="1">IF(ISNA(INDIRECT("S"&amp;MATCH(D80,T$5:T$153,0)+7)),"",INDIRECT("S"&amp;MATCH(D80,T$5:T$153,0)+7))</f>
        <v/>
      </c>
      <c r="D83" s="95" t="str">
        <f ca="1">IF(ISNA(INDIRECT("T"&amp;MATCH(D80,T$5:T$153,0)+7)),"",INDIRECT("T"&amp;MATCH(D80,T$5:T$153,0)+7))</f>
        <v/>
      </c>
      <c r="E83" s="86" t="str">
        <f ca="1">IF(ISNA(INDIRECT("U"&amp;MATCH(D80,T$5:T$153,0)+7)),"",INDIRECT("U"&amp;MATCH(D80,T$5:T$153,0)+7))</f>
        <v/>
      </c>
      <c r="F83" s="86" t="str">
        <f ca="1">IF(ISNA(INDIRECT("V"&amp;MATCH(D80,T$5:T$153,0)+7)),"",INDIRECT("V"&amp;MATCH(D80,T$5:T$153,0)+7))</f>
        <v/>
      </c>
      <c r="G83" s="86" t="str">
        <f ca="1">IF(ISNA(INDIRECT("W"&amp;MATCH(D80,T$5:T$153,0)+7)),"",INDIRECT("W"&amp;MATCH(D80,T$5:T$153,0)+7))</f>
        <v/>
      </c>
      <c r="H83" s="87" t="str">
        <f ca="1">IF(ISNA(INDIRECT("X"&amp;MATCH(D80,T$5:T$153,0)+7)),"",INDIRECT("X"&amp;MATCH(D80,T$5:T$153,0)+7))</f>
        <v/>
      </c>
      <c r="J83" s="46"/>
      <c r="Q83" s="28"/>
      <c r="S83" s="40">
        <f>B!B52</f>
        <v>0</v>
      </c>
      <c r="T83" s="40">
        <f>B!C52</f>
        <v>0</v>
      </c>
      <c r="U83" s="69">
        <f>B!K52</f>
        <v>10</v>
      </c>
      <c r="V83" s="69">
        <f>B!L52</f>
        <v>10</v>
      </c>
      <c r="W83" s="69">
        <f>B!M52</f>
        <v>10</v>
      </c>
      <c r="X83" s="69">
        <f>B!N52</f>
        <v>30</v>
      </c>
      <c r="Z83" s="46"/>
    </row>
    <row r="84" spans="1:26" ht="15.75" thickBot="1"/>
    <row r="85" spans="1:26" ht="15.75" thickBot="1">
      <c r="C85" s="89"/>
      <c r="D85" s="97" t="str">
        <f ca="1">IF(ISNA(INDIRECT("M"&amp;MATCH(A87,O$5:O$34,0)+4)),"",INDIRECT("M"&amp;MATCH(A87,O$5:O$34,0)+4))</f>
        <v/>
      </c>
      <c r="S85" s="29"/>
      <c r="T85" s="64">
        <f>B!D53</f>
        <v>0</v>
      </c>
    </row>
    <row r="86" spans="1:26" ht="15.75" thickBot="1">
      <c r="A86" s="26"/>
      <c r="C86" s="90" t="str">
        <f ca="1">IF(ISNA(INDIRECT("S"&amp;MATCH(D85,T$5:T$153,0)+5)),"",INDIRECT("S"&amp;MATCH(D85,T$5:T$153,0)+5))</f>
        <v/>
      </c>
      <c r="D86" s="91" t="str">
        <f ca="1">IF(ISNA(INDIRECT("T"&amp;MATCH(D85,T$5:T$153,0)+5)),"",INDIRECT("T"&amp;MATCH(D85,T$5:T$153,0)+5))</f>
        <v/>
      </c>
      <c r="E86" s="69" t="str">
        <f ca="1">IF(ISNA(INDIRECT("U"&amp;MATCH(D85,T$5:T$153,0)+5)),"",INDIRECT("U"&amp;MATCH(D85,T$5:T$153,0)+5))</f>
        <v/>
      </c>
      <c r="F86" s="69" t="str">
        <f ca="1">IF(ISNA(INDIRECT("V"&amp;MATCH(D85,T$5:T$153,0)+5)),"",INDIRECT("V"&amp;MATCH(D85,T$5:T$153,0)+5))</f>
        <v/>
      </c>
      <c r="G86" s="69" t="str">
        <f ca="1">IF(ISNA(INDIRECT("W"&amp;MATCH(D85,T$5:T$153,0)+5)),"",INDIRECT("W"&amp;MATCH(D85,T$5:T$153,0)+5))</f>
        <v/>
      </c>
      <c r="H86" s="84" t="str">
        <f ca="1">IF(ISNA(INDIRECT("X"&amp;MATCH(D85,T$5:T$153,0)+5)),"",INDIRECT("X"&amp;MATCH(D85,T$5:T$153,0)+5))</f>
        <v/>
      </c>
      <c r="J86" s="45"/>
      <c r="Q86" s="26"/>
      <c r="S86" s="40">
        <f>B!B53</f>
        <v>0</v>
      </c>
      <c r="T86" s="40">
        <f>B!C53</f>
        <v>0</v>
      </c>
      <c r="U86" s="69">
        <f>B!K53</f>
        <v>10</v>
      </c>
      <c r="V86" s="69">
        <f>B!L53</f>
        <v>10</v>
      </c>
      <c r="W86" s="69">
        <f>B!M53</f>
        <v>10</v>
      </c>
      <c r="X86" s="69">
        <f>B!N53</f>
        <v>30</v>
      </c>
      <c r="Z86" s="45"/>
    </row>
    <row r="87" spans="1:26" ht="16.5" thickBot="1">
      <c r="A87" s="27">
        <v>17</v>
      </c>
      <c r="C87" s="92" t="str">
        <f ca="1">IF(ISNA(INDIRECT("S"&amp;MATCH(D85,T$5:T$153,0)+6)),"",INDIRECT("S"&amp;MATCH(D85,T$5:T$153,0)+6))</f>
        <v/>
      </c>
      <c r="D87" s="93" t="str">
        <f ca="1">IF(ISNA(INDIRECT("T"&amp;MATCH(D85,T$5:T$153,0)+6)),"",INDIRECT("T"&amp;MATCH(D85,T$5:T$153,0)+6))</f>
        <v/>
      </c>
      <c r="E87" s="64" t="str">
        <f ca="1">IF(ISNA(INDIRECT("U"&amp;MATCH(D85,T$5:T$153,0)+6)),"",INDIRECT("U"&amp;MATCH(D85,T$5:T$153,0)+6))</f>
        <v/>
      </c>
      <c r="F87" s="64" t="str">
        <f ca="1">IF(ISNA(INDIRECT("V"&amp;MATCH(D85,T$5:T$153,0)+6)),"",INDIRECT("V"&amp;MATCH(D85,T$5:T$153,0)+6))</f>
        <v/>
      </c>
      <c r="G87" s="64" t="str">
        <f ca="1">IF(ISNA(INDIRECT("W"&amp;MATCH(D85,T$5:T$153,0)+6)),"",INDIRECT("W"&amp;MATCH(D85,T$5:T$153,0)+6))</f>
        <v/>
      </c>
      <c r="H87" s="85" t="str">
        <f ca="1">IF(ISNA(INDIRECT("X"&amp;MATCH(D85,T$5:T$153,0)+6)),"",INDIRECT("X"&amp;MATCH(D85,T$5:T$153,0)+6))</f>
        <v/>
      </c>
      <c r="J87" s="88">
        <f ca="1">SUM(H86:H88)</f>
        <v>0</v>
      </c>
      <c r="Q87" s="27">
        <v>17</v>
      </c>
      <c r="S87" s="40">
        <f>B!B54</f>
        <v>0</v>
      </c>
      <c r="T87" s="40">
        <f>B!C54</f>
        <v>0</v>
      </c>
      <c r="U87" s="69">
        <f>B!K54</f>
        <v>10</v>
      </c>
      <c r="V87" s="69">
        <f>B!L54</f>
        <v>10</v>
      </c>
      <c r="W87" s="69">
        <f>B!M54</f>
        <v>10</v>
      </c>
      <c r="X87" s="69">
        <f>B!N54</f>
        <v>30</v>
      </c>
      <c r="Z87" s="71">
        <f>SUM(N21)</f>
        <v>90</v>
      </c>
    </row>
    <row r="88" spans="1:26" ht="15.75" thickBot="1">
      <c r="A88" s="28"/>
      <c r="C88" s="94" t="str">
        <f ca="1">IF(ISNA(INDIRECT("S"&amp;MATCH(D85,T$5:T$153,0)+7)),"",INDIRECT("S"&amp;MATCH(D85,T$5:T$153,0)+7))</f>
        <v/>
      </c>
      <c r="D88" s="95" t="str">
        <f ca="1">IF(ISNA(INDIRECT("T"&amp;MATCH(D85,T$5:T$153,0)+7)),"",INDIRECT("T"&amp;MATCH(D85,T$5:T$153,0)+7))</f>
        <v/>
      </c>
      <c r="E88" s="86" t="str">
        <f ca="1">IF(ISNA(INDIRECT("U"&amp;MATCH(D85,T$5:T$153,0)+7)),"",INDIRECT("U"&amp;MATCH(D85,T$5:T$153,0)+7))</f>
        <v/>
      </c>
      <c r="F88" s="86" t="str">
        <f ca="1">IF(ISNA(INDIRECT("V"&amp;MATCH(D85,T$5:T$153,0)+7)),"",INDIRECT("V"&amp;MATCH(D85,T$5:T$153,0)+7))</f>
        <v/>
      </c>
      <c r="G88" s="86" t="str">
        <f ca="1">IF(ISNA(INDIRECT("W"&amp;MATCH(D85,T$5:T$153,0)+7)),"",INDIRECT("W"&amp;MATCH(D85,T$5:T$153,0)+7))</f>
        <v/>
      </c>
      <c r="H88" s="87" t="str">
        <f ca="1">IF(ISNA(INDIRECT("X"&amp;MATCH(D85,T$5:T$153,0)+7)),"",INDIRECT("X"&amp;MATCH(D85,T$5:T$153,0)+7))</f>
        <v/>
      </c>
      <c r="J88" s="46"/>
      <c r="Q88" s="28"/>
      <c r="S88" s="40">
        <f>B!B55</f>
        <v>0</v>
      </c>
      <c r="T88" s="40">
        <f>B!C55</f>
        <v>0</v>
      </c>
      <c r="U88" s="69">
        <f>B!K55</f>
        <v>10</v>
      </c>
      <c r="V88" s="69">
        <f>B!L55</f>
        <v>10</v>
      </c>
      <c r="W88" s="69">
        <f>B!M55</f>
        <v>10</v>
      </c>
      <c r="X88" s="69">
        <f>B!N55</f>
        <v>30</v>
      </c>
      <c r="Z88" s="46"/>
    </row>
    <row r="89" spans="1:26" ht="15.75" thickBot="1"/>
    <row r="90" spans="1:26" ht="15.75" thickBot="1">
      <c r="C90" s="89"/>
      <c r="D90" s="97" t="str">
        <f ca="1">IF(ISNA(INDIRECT("M"&amp;MATCH(A92,O$5:O$34,0)+4)),"",INDIRECT("M"&amp;MATCH(A92,O$5:O$34,0)+4))</f>
        <v/>
      </c>
      <c r="S90" s="29"/>
      <c r="T90" s="64">
        <f>B!D56</f>
        <v>0</v>
      </c>
    </row>
    <row r="91" spans="1:26" ht="15.75" thickBot="1">
      <c r="A91" s="26"/>
      <c r="C91" s="90" t="str">
        <f ca="1">IF(ISNA(INDIRECT("S"&amp;MATCH(D90,T$5:T$153,0)+5)),"",INDIRECT("S"&amp;MATCH(D90,T$5:T$153,0)+5))</f>
        <v/>
      </c>
      <c r="D91" s="91" t="str">
        <f ca="1">IF(ISNA(INDIRECT("T"&amp;MATCH(D90,T$5:T$153,0)+5)),"",INDIRECT("T"&amp;MATCH(D90,T$5:T$153,0)+5))</f>
        <v/>
      </c>
      <c r="E91" s="69" t="str">
        <f ca="1">IF(ISNA(INDIRECT("U"&amp;MATCH(D90,T$5:T$153,0)+5)),"",INDIRECT("U"&amp;MATCH(D90,T$5:T$153,0)+5))</f>
        <v/>
      </c>
      <c r="F91" s="69" t="str">
        <f ca="1">IF(ISNA(INDIRECT("V"&amp;MATCH(D90,T$5:T$153,0)+5)),"",INDIRECT("V"&amp;MATCH(D90,T$5:T$153,0)+5))</f>
        <v/>
      </c>
      <c r="G91" s="69" t="str">
        <f ca="1">IF(ISNA(INDIRECT("W"&amp;MATCH(D90,T$5:T$153,0)+5)),"",INDIRECT("W"&amp;MATCH(D90,T$5:T$153,0)+5))</f>
        <v/>
      </c>
      <c r="H91" s="84" t="str">
        <f ca="1">IF(ISNA(INDIRECT("X"&amp;MATCH(D90,T$5:T$153,0)+5)),"",INDIRECT("X"&amp;MATCH(D90,T$5:T$153,0)+5))</f>
        <v/>
      </c>
      <c r="J91" s="45"/>
      <c r="Q91" s="26"/>
      <c r="S91" s="40">
        <f>B!B56</f>
        <v>0</v>
      </c>
      <c r="T91" s="40">
        <f>B!C56</f>
        <v>0</v>
      </c>
      <c r="U91" s="69">
        <f>B!K56</f>
        <v>10</v>
      </c>
      <c r="V91" s="69">
        <f>B!L56</f>
        <v>10</v>
      </c>
      <c r="W91" s="69">
        <f>B!M56</f>
        <v>10</v>
      </c>
      <c r="X91" s="69">
        <f>B!N56</f>
        <v>30</v>
      </c>
      <c r="Z91" s="45"/>
    </row>
    <row r="92" spans="1:26" ht="16.5" thickBot="1">
      <c r="A92" s="27">
        <v>18</v>
      </c>
      <c r="C92" s="92" t="str">
        <f ca="1">IF(ISNA(INDIRECT("S"&amp;MATCH(D90,T$5:T$153,0)+6)),"",INDIRECT("S"&amp;MATCH(D90,T$5:T$153,0)+6))</f>
        <v/>
      </c>
      <c r="D92" s="93" t="str">
        <f ca="1">IF(ISNA(INDIRECT("T"&amp;MATCH(D90,T$5:T$153,0)+6)),"",INDIRECT("T"&amp;MATCH(D90,T$5:T$153,0)+6))</f>
        <v/>
      </c>
      <c r="E92" s="64" t="str">
        <f ca="1">IF(ISNA(INDIRECT("U"&amp;MATCH(D90,T$5:T$153,0)+6)),"",INDIRECT("U"&amp;MATCH(D90,T$5:T$153,0)+6))</f>
        <v/>
      </c>
      <c r="F92" s="64" t="str">
        <f ca="1">IF(ISNA(INDIRECT("V"&amp;MATCH(D90,T$5:T$153,0)+6)),"",INDIRECT("V"&amp;MATCH(D90,T$5:T$153,0)+6))</f>
        <v/>
      </c>
      <c r="G92" s="64" t="str">
        <f ca="1">IF(ISNA(INDIRECT("W"&amp;MATCH(D90,T$5:T$153,0)+6)),"",INDIRECT("W"&amp;MATCH(D90,T$5:T$153,0)+6))</f>
        <v/>
      </c>
      <c r="H92" s="85" t="str">
        <f ca="1">IF(ISNA(INDIRECT("X"&amp;MATCH(D90,T$5:T$153,0)+6)),"",INDIRECT("X"&amp;MATCH(D90,T$5:T$153,0)+6))</f>
        <v/>
      </c>
      <c r="J92" s="88">
        <f ca="1">SUM(H91:H93)</f>
        <v>0</v>
      </c>
      <c r="Q92" s="27">
        <v>18</v>
      </c>
      <c r="S92" s="40">
        <f>B!B57</f>
        <v>0</v>
      </c>
      <c r="T92" s="40">
        <f>B!C57</f>
        <v>0</v>
      </c>
      <c r="U92" s="69">
        <f>B!K57</f>
        <v>10</v>
      </c>
      <c r="V92" s="69">
        <f>B!L57</f>
        <v>10</v>
      </c>
      <c r="W92" s="69">
        <f>B!M57</f>
        <v>10</v>
      </c>
      <c r="X92" s="69">
        <f>B!N57</f>
        <v>30</v>
      </c>
      <c r="Z92" s="71">
        <f>SUM(N22)</f>
        <v>90</v>
      </c>
    </row>
    <row r="93" spans="1:26" ht="15.75" thickBot="1">
      <c r="A93" s="28"/>
      <c r="C93" s="94" t="str">
        <f ca="1">IF(ISNA(INDIRECT("S"&amp;MATCH(D90,T$5:T$153,0)+7)),"",INDIRECT("S"&amp;MATCH(D90,T$5:T$153,0)+7))</f>
        <v/>
      </c>
      <c r="D93" s="95" t="str">
        <f ca="1">IF(ISNA(INDIRECT("T"&amp;MATCH(D90,T$5:T$153,0)+7)),"",INDIRECT("T"&amp;MATCH(D90,T$5:T$153,0)+7))</f>
        <v/>
      </c>
      <c r="E93" s="86" t="str">
        <f ca="1">IF(ISNA(INDIRECT("U"&amp;MATCH(D90,T$5:T$153,0)+7)),"",INDIRECT("U"&amp;MATCH(D90,T$5:T$153,0)+7))</f>
        <v/>
      </c>
      <c r="F93" s="86" t="str">
        <f ca="1">IF(ISNA(INDIRECT("V"&amp;MATCH(D90,T$5:T$153,0)+7)),"",INDIRECT("V"&amp;MATCH(D90,T$5:T$153,0)+7))</f>
        <v/>
      </c>
      <c r="G93" s="86" t="str">
        <f ca="1">IF(ISNA(INDIRECT("W"&amp;MATCH(D90,T$5:T$153,0)+7)),"",INDIRECT("W"&amp;MATCH(D90,T$5:T$153,0)+7))</f>
        <v/>
      </c>
      <c r="H93" s="87" t="str">
        <f ca="1">IF(ISNA(INDIRECT("X"&amp;MATCH(D90,T$5:T$153,0)+7)),"",INDIRECT("X"&amp;MATCH(D90,T$5:T$153,0)+7))</f>
        <v/>
      </c>
      <c r="J93" s="46"/>
      <c r="Q93" s="28"/>
      <c r="S93" s="40">
        <f>B!B58</f>
        <v>0</v>
      </c>
      <c r="T93" s="40">
        <f>B!C58</f>
        <v>0</v>
      </c>
      <c r="U93" s="69">
        <f>B!K58</f>
        <v>10</v>
      </c>
      <c r="V93" s="69">
        <f>B!L58</f>
        <v>10</v>
      </c>
      <c r="W93" s="69">
        <f>B!M58</f>
        <v>10</v>
      </c>
      <c r="X93" s="69">
        <f>B!N58</f>
        <v>30</v>
      </c>
      <c r="Z93" s="46"/>
    </row>
    <row r="94" spans="1:26" ht="15.75" thickBot="1"/>
    <row r="95" spans="1:26" ht="15.75" thickBot="1">
      <c r="C95" s="89"/>
      <c r="D95" s="97" t="str">
        <f ca="1">IF(ISNA(INDIRECT("M"&amp;MATCH(A97,O$5:O$34,0)+4)),"",INDIRECT("M"&amp;MATCH(A97,O$5:O$34,0)+4))</f>
        <v/>
      </c>
      <c r="S95" s="29"/>
      <c r="T95" s="64">
        <f>B!D59</f>
        <v>0</v>
      </c>
    </row>
    <row r="96" spans="1:26" ht="15.75" thickBot="1">
      <c r="A96" s="26"/>
      <c r="C96" s="90" t="str">
        <f ca="1">IF(ISNA(INDIRECT("S"&amp;MATCH(D95,T$5:T$153,0)+5)),"",INDIRECT("S"&amp;MATCH(D95,T$5:T$153,0)+5))</f>
        <v/>
      </c>
      <c r="D96" s="91" t="str">
        <f ca="1">IF(ISNA(INDIRECT("T"&amp;MATCH(D95,T$5:T$153,0)+5)),"",INDIRECT("T"&amp;MATCH(D95,T$5:T$153,0)+5))</f>
        <v/>
      </c>
      <c r="E96" s="69" t="str">
        <f ca="1">IF(ISNA(INDIRECT("U"&amp;MATCH(D95,T$5:T$153,0)+5)),"",INDIRECT("U"&amp;MATCH(D95,T$5:T$153,0)+5))</f>
        <v/>
      </c>
      <c r="F96" s="69" t="str">
        <f ca="1">IF(ISNA(INDIRECT("V"&amp;MATCH(D95,T$5:T$153,0)+5)),"",INDIRECT("V"&amp;MATCH(D95,T$5:T$153,0)+5))</f>
        <v/>
      </c>
      <c r="G96" s="69" t="str">
        <f ca="1">IF(ISNA(INDIRECT("W"&amp;MATCH(D95,T$5:T$153,0)+5)),"",INDIRECT("W"&amp;MATCH(D95,T$5:T$153,0)+5))</f>
        <v/>
      </c>
      <c r="H96" s="84" t="str">
        <f ca="1">IF(ISNA(INDIRECT("X"&amp;MATCH(D95,T$5:T$153,0)+5)),"",INDIRECT("X"&amp;MATCH(D95,T$5:T$153,0)+5))</f>
        <v/>
      </c>
      <c r="J96" s="45"/>
      <c r="Q96" s="26"/>
      <c r="S96" s="40">
        <f>B!B59</f>
        <v>0</v>
      </c>
      <c r="T96" s="40">
        <f>B!C59</f>
        <v>0</v>
      </c>
      <c r="U96" s="69">
        <f>B!K59</f>
        <v>10</v>
      </c>
      <c r="V96" s="69">
        <f>B!L59</f>
        <v>10</v>
      </c>
      <c r="W96" s="69">
        <f>B!M59</f>
        <v>10</v>
      </c>
      <c r="X96" s="69">
        <f>B!N59</f>
        <v>30</v>
      </c>
      <c r="Z96" s="45"/>
    </row>
    <row r="97" spans="1:26" ht="16.5" thickBot="1">
      <c r="A97" s="27">
        <v>19</v>
      </c>
      <c r="C97" s="92" t="str">
        <f ca="1">IF(ISNA(INDIRECT("S"&amp;MATCH(D95,T$5:T$153,0)+6)),"",INDIRECT("S"&amp;MATCH(D95,T$5:T$153,0)+6))</f>
        <v/>
      </c>
      <c r="D97" s="93" t="str">
        <f ca="1">IF(ISNA(INDIRECT("T"&amp;MATCH(D95,T$5:T$153,0)+6)),"",INDIRECT("T"&amp;MATCH(D95,T$5:T$153,0)+6))</f>
        <v/>
      </c>
      <c r="E97" s="64" t="str">
        <f ca="1">IF(ISNA(INDIRECT("U"&amp;MATCH(D95,T$5:T$153,0)+6)),"",INDIRECT("U"&amp;MATCH(D95,T$5:T$153,0)+6))</f>
        <v/>
      </c>
      <c r="F97" s="64" t="str">
        <f ca="1">IF(ISNA(INDIRECT("V"&amp;MATCH(D95,T$5:T$153,0)+6)),"",INDIRECT("V"&amp;MATCH(D95,T$5:T$153,0)+6))</f>
        <v/>
      </c>
      <c r="G97" s="64" t="str">
        <f ca="1">IF(ISNA(INDIRECT("W"&amp;MATCH(D95,T$5:T$153,0)+6)),"",INDIRECT("W"&amp;MATCH(D95,T$5:T$153,0)+6))</f>
        <v/>
      </c>
      <c r="H97" s="85" t="str">
        <f ca="1">IF(ISNA(INDIRECT("X"&amp;MATCH(D95,T$5:T$153,0)+6)),"",INDIRECT("X"&amp;MATCH(D95,T$5:T$153,0)+6))</f>
        <v/>
      </c>
      <c r="J97" s="88">
        <f ca="1">SUM(H96:H98)</f>
        <v>0</v>
      </c>
      <c r="Q97" s="27">
        <v>19</v>
      </c>
      <c r="S97" s="40">
        <f>B!B60</f>
        <v>0</v>
      </c>
      <c r="T97" s="40">
        <f>B!C60</f>
        <v>0</v>
      </c>
      <c r="U97" s="69">
        <f>B!K60</f>
        <v>10</v>
      </c>
      <c r="V97" s="69">
        <f>B!L60</f>
        <v>10</v>
      </c>
      <c r="W97" s="69">
        <f>B!M60</f>
        <v>10</v>
      </c>
      <c r="X97" s="69">
        <f>B!N60</f>
        <v>30</v>
      </c>
      <c r="Z97" s="71">
        <f>SUM(N23)</f>
        <v>90</v>
      </c>
    </row>
    <row r="98" spans="1:26" ht="15.75" thickBot="1">
      <c r="A98" s="28"/>
      <c r="C98" s="94" t="str">
        <f ca="1">IF(ISNA(INDIRECT("S"&amp;MATCH(D95,T$5:T$153,0)+7)),"",INDIRECT("S"&amp;MATCH(D95,T$5:T$153,0)+7))</f>
        <v/>
      </c>
      <c r="D98" s="95" t="str">
        <f ca="1">IF(ISNA(INDIRECT("T"&amp;MATCH(D95,T$5:T$153,0)+7)),"",INDIRECT("T"&amp;MATCH(D95,T$5:T$153,0)+7))</f>
        <v/>
      </c>
      <c r="E98" s="86" t="str">
        <f ca="1">IF(ISNA(INDIRECT("U"&amp;MATCH(D95,T$5:T$153,0)+7)),"",INDIRECT("U"&amp;MATCH(D95,T$5:T$153,0)+7))</f>
        <v/>
      </c>
      <c r="F98" s="86" t="str">
        <f ca="1">IF(ISNA(INDIRECT("V"&amp;MATCH(D95,T$5:T$153,0)+7)),"",INDIRECT("V"&amp;MATCH(D95,T$5:T$153,0)+7))</f>
        <v/>
      </c>
      <c r="G98" s="86" t="str">
        <f ca="1">IF(ISNA(INDIRECT("W"&amp;MATCH(D95,T$5:T$153,0)+7)),"",INDIRECT("W"&amp;MATCH(D95,T$5:T$153,0)+7))</f>
        <v/>
      </c>
      <c r="H98" s="87" t="str">
        <f ca="1">IF(ISNA(INDIRECT("X"&amp;MATCH(D95,T$5:T$153,0)+7)),"",INDIRECT("X"&amp;MATCH(D95,T$5:T$153,0)+7))</f>
        <v/>
      </c>
      <c r="J98" s="46"/>
      <c r="Q98" s="28"/>
      <c r="S98" s="40">
        <f>B!B61</f>
        <v>0</v>
      </c>
      <c r="T98" s="40">
        <f>B!C61</f>
        <v>0</v>
      </c>
      <c r="U98" s="69">
        <f>B!K61</f>
        <v>10</v>
      </c>
      <c r="V98" s="69">
        <f>B!L61</f>
        <v>10</v>
      </c>
      <c r="W98" s="69">
        <f>B!M61</f>
        <v>10</v>
      </c>
      <c r="X98" s="69">
        <f>B!N61</f>
        <v>30</v>
      </c>
      <c r="Z98" s="46"/>
    </row>
    <row r="99" spans="1:26" ht="15.75" thickBot="1">
      <c r="A99" s="67"/>
      <c r="C99" s="68"/>
      <c r="D99" s="68"/>
      <c r="E99" s="68"/>
      <c r="F99" s="68"/>
      <c r="G99" s="68"/>
      <c r="H99" s="68"/>
      <c r="J99" s="68"/>
      <c r="Q99" s="67"/>
      <c r="S99" s="68"/>
      <c r="T99" s="68"/>
      <c r="U99" s="68"/>
      <c r="V99" s="68"/>
      <c r="W99" s="68"/>
      <c r="X99" s="68"/>
      <c r="Z99" s="68"/>
    </row>
    <row r="100" spans="1:26" ht="15.75" thickBot="1">
      <c r="C100" s="89"/>
      <c r="D100" s="97" t="str">
        <f ca="1">IF(ISNA(INDIRECT("M"&amp;MATCH(A102,O$5:O$34,0)+4)),"",INDIRECT("M"&amp;MATCH(A102,O$5:O$34,0)+4))</f>
        <v/>
      </c>
      <c r="S100" s="29"/>
      <c r="T100" s="64">
        <f>B!D62</f>
        <v>0</v>
      </c>
    </row>
    <row r="101" spans="1:26" ht="15.75" thickBot="1">
      <c r="A101" s="26"/>
      <c r="C101" s="90" t="str">
        <f ca="1">IF(ISNA(INDIRECT("S"&amp;MATCH(D100,T$5:T$153,0)+5)),"",INDIRECT("S"&amp;MATCH(D100,T$5:T$153,0)+5))</f>
        <v/>
      </c>
      <c r="D101" s="91" t="str">
        <f ca="1">IF(ISNA(INDIRECT("T"&amp;MATCH(D100,T$5:T$153,0)+5)),"",INDIRECT("T"&amp;MATCH(D100,T$5:T$153,0)+5))</f>
        <v/>
      </c>
      <c r="E101" s="69" t="str">
        <f ca="1">IF(ISNA(INDIRECT("U"&amp;MATCH(D100,T$5:T$153,0)+5)),"",INDIRECT("U"&amp;MATCH(D100,T$5:T$153,0)+5))</f>
        <v/>
      </c>
      <c r="F101" s="69" t="str">
        <f ca="1">IF(ISNA(INDIRECT("V"&amp;MATCH(D100,T$5:T$153,0)+5)),"",INDIRECT("V"&amp;MATCH(D100,T$5:T$153,0)+5))</f>
        <v/>
      </c>
      <c r="G101" s="69" t="str">
        <f ca="1">IF(ISNA(INDIRECT("W"&amp;MATCH(D100,T$5:T$153,0)+5)),"",INDIRECT("W"&amp;MATCH(D100,T$5:T$153,0)+5))</f>
        <v/>
      </c>
      <c r="H101" s="84" t="str">
        <f ca="1">IF(ISNA(INDIRECT("X"&amp;MATCH(D100,T$5:T$153,0)+5)),"",INDIRECT("X"&amp;MATCH(D100,T$5:T$153,0)+5))</f>
        <v/>
      </c>
      <c r="J101" s="45"/>
      <c r="Q101" s="26"/>
      <c r="S101" s="40">
        <f>B!B62</f>
        <v>0</v>
      </c>
      <c r="T101" s="40">
        <f>B!C62</f>
        <v>0</v>
      </c>
      <c r="U101" s="69">
        <f>B!K62</f>
        <v>10</v>
      </c>
      <c r="V101" s="69">
        <f>B!L62</f>
        <v>10</v>
      </c>
      <c r="W101" s="69">
        <f>B!M62</f>
        <v>10</v>
      </c>
      <c r="X101" s="69">
        <f>B!N62</f>
        <v>30</v>
      </c>
      <c r="Z101" s="45"/>
    </row>
    <row r="102" spans="1:26" ht="16.5" thickBot="1">
      <c r="A102" s="27">
        <v>20</v>
      </c>
      <c r="C102" s="92" t="str">
        <f ca="1">IF(ISNA(INDIRECT("S"&amp;MATCH(D100,T$5:T$153,0)+6)),"",INDIRECT("S"&amp;MATCH(D100,T$5:T$153,0)+6))</f>
        <v/>
      </c>
      <c r="D102" s="93" t="str">
        <f ca="1">IF(ISNA(INDIRECT("T"&amp;MATCH(D100,T$5:T$153,0)+6)),"",INDIRECT("T"&amp;MATCH(D100,T$5:T$153,0)+6))</f>
        <v/>
      </c>
      <c r="E102" s="64" t="str">
        <f ca="1">IF(ISNA(INDIRECT("U"&amp;MATCH(D100,T$5:T$153,0)+6)),"",INDIRECT("U"&amp;MATCH(D100,T$5:T$153,0)+6))</f>
        <v/>
      </c>
      <c r="F102" s="64" t="str">
        <f ca="1">IF(ISNA(INDIRECT("V"&amp;MATCH(D100,T$5:T$153,0)+6)),"",INDIRECT("V"&amp;MATCH(D100,T$5:T$153,0)+6))</f>
        <v/>
      </c>
      <c r="G102" s="64" t="str">
        <f ca="1">IF(ISNA(INDIRECT("W"&amp;MATCH(D100,T$5:T$153,0)+6)),"",INDIRECT("W"&amp;MATCH(D100,T$5:T$153,0)+6))</f>
        <v/>
      </c>
      <c r="H102" s="85" t="str">
        <f ca="1">IF(ISNA(INDIRECT("X"&amp;MATCH(D100,T$5:T$153,0)+6)),"",INDIRECT("X"&amp;MATCH(D100,T$5:T$153,0)+6))</f>
        <v/>
      </c>
      <c r="J102" s="88">
        <f ca="1">SUM(H101:H103)</f>
        <v>0</v>
      </c>
      <c r="Q102" s="27">
        <v>20</v>
      </c>
      <c r="S102" s="40">
        <f>B!B63</f>
        <v>0</v>
      </c>
      <c r="T102" s="40">
        <f>B!C63</f>
        <v>0</v>
      </c>
      <c r="U102" s="69">
        <f>B!K63</f>
        <v>10</v>
      </c>
      <c r="V102" s="69">
        <f>B!L63</f>
        <v>10</v>
      </c>
      <c r="W102" s="69">
        <f>B!M63</f>
        <v>10</v>
      </c>
      <c r="X102" s="69">
        <f>B!N63</f>
        <v>30</v>
      </c>
      <c r="Z102" s="71">
        <f>SUM(N24)</f>
        <v>90</v>
      </c>
    </row>
    <row r="103" spans="1:26" ht="15.75" thickBot="1">
      <c r="A103" s="28"/>
      <c r="C103" s="94" t="str">
        <f ca="1">IF(ISNA(INDIRECT("S"&amp;MATCH(D100,T$5:T$153,0)+7)),"",INDIRECT("S"&amp;MATCH(D100,T$5:T$153,0)+7))</f>
        <v/>
      </c>
      <c r="D103" s="95" t="str">
        <f ca="1">IF(ISNA(INDIRECT("T"&amp;MATCH(D100,T$5:T$153,0)+7)),"",INDIRECT("T"&amp;MATCH(D100,T$5:T$153,0)+7))</f>
        <v/>
      </c>
      <c r="E103" s="86" t="str">
        <f ca="1">IF(ISNA(INDIRECT("U"&amp;MATCH(D100,T$5:T$153,0)+7)),"",INDIRECT("U"&amp;MATCH(D100,T$5:T$153,0)+7))</f>
        <v/>
      </c>
      <c r="F103" s="86" t="str">
        <f ca="1">IF(ISNA(INDIRECT("V"&amp;MATCH(D100,T$5:T$153,0)+7)),"",INDIRECT("V"&amp;MATCH(D100,T$5:T$153,0)+7))</f>
        <v/>
      </c>
      <c r="G103" s="86" t="str">
        <f ca="1">IF(ISNA(INDIRECT("W"&amp;MATCH(D100,T$5:T$153,0)+7)),"",INDIRECT("W"&amp;MATCH(D100,T$5:T$153,0)+7))</f>
        <v/>
      </c>
      <c r="H103" s="87" t="str">
        <f ca="1">IF(ISNA(INDIRECT("X"&amp;MATCH(D100,T$5:T$153,0)+7)),"",INDIRECT("X"&amp;MATCH(D100,T$5:T$153,0)+7))</f>
        <v/>
      </c>
      <c r="J103" s="46"/>
      <c r="Q103" s="28"/>
      <c r="S103" s="40">
        <f>B!B64</f>
        <v>0</v>
      </c>
      <c r="T103" s="40">
        <f>B!C64</f>
        <v>0</v>
      </c>
      <c r="U103" s="69">
        <f>B!K64</f>
        <v>10</v>
      </c>
      <c r="V103" s="69">
        <f>B!L64</f>
        <v>10</v>
      </c>
      <c r="W103" s="69">
        <f>B!M64</f>
        <v>10</v>
      </c>
      <c r="X103" s="69">
        <f>B!N64</f>
        <v>30</v>
      </c>
      <c r="Z103" s="46"/>
    </row>
    <row r="104" spans="1:26" ht="15.75" thickBot="1"/>
    <row r="105" spans="1:26" ht="15.75" thickBot="1">
      <c r="C105" s="89"/>
      <c r="D105" s="97" t="str">
        <f ca="1">IF(ISNA(INDIRECT("M"&amp;MATCH(A107,O$5:O$34,0)+4)),"",INDIRECT("M"&amp;MATCH(A107,O$5:O$34,0)+4))</f>
        <v/>
      </c>
      <c r="S105" s="29"/>
      <c r="T105" s="64">
        <f>B!D65</f>
        <v>0</v>
      </c>
    </row>
    <row r="106" spans="1:26" ht="15.75" thickBot="1">
      <c r="A106" s="26"/>
      <c r="C106" s="90" t="str">
        <f ca="1">IF(ISNA(INDIRECT("S"&amp;MATCH(D105,T$5:T$153,0)+5)),"",INDIRECT("S"&amp;MATCH(D105,T$5:T$153,0)+5))</f>
        <v/>
      </c>
      <c r="D106" s="91" t="str">
        <f ca="1">IF(ISNA(INDIRECT("T"&amp;MATCH(D105,T$5:T$153,0)+5)),"",INDIRECT("T"&amp;MATCH(D105,T$5:T$153,0)+5))</f>
        <v/>
      </c>
      <c r="E106" s="69" t="str">
        <f ca="1">IF(ISNA(INDIRECT("U"&amp;MATCH(D105,T$5:T$153,0)+5)),"",INDIRECT("U"&amp;MATCH(D105,T$5:T$153,0)+5))</f>
        <v/>
      </c>
      <c r="F106" s="69" t="str">
        <f ca="1">IF(ISNA(INDIRECT("V"&amp;MATCH(D105,T$5:T$153,0)+5)),"",INDIRECT("V"&amp;MATCH(D105,T$5:T$153,0)+5))</f>
        <v/>
      </c>
      <c r="G106" s="69" t="str">
        <f ca="1">IF(ISNA(INDIRECT("W"&amp;MATCH(D105,T$5:T$153,0)+5)),"",INDIRECT("W"&amp;MATCH(D105,T$5:T$153,0)+5))</f>
        <v/>
      </c>
      <c r="H106" s="84" t="str">
        <f ca="1">IF(ISNA(INDIRECT("X"&amp;MATCH(D105,T$5:T$153,0)+5)),"",INDIRECT("X"&amp;MATCH(D105,T$5:T$153,0)+5))</f>
        <v/>
      </c>
      <c r="J106" s="45"/>
      <c r="Q106" s="26"/>
      <c r="S106" s="40">
        <f>B!B65</f>
        <v>0</v>
      </c>
      <c r="T106" s="40">
        <f>B!C65</f>
        <v>0</v>
      </c>
      <c r="U106" s="69">
        <f>B!K65</f>
        <v>10</v>
      </c>
      <c r="V106" s="69">
        <f>B!L65</f>
        <v>10</v>
      </c>
      <c r="W106" s="69">
        <f>B!M65</f>
        <v>10</v>
      </c>
      <c r="X106" s="69">
        <f>B!N65</f>
        <v>30</v>
      </c>
      <c r="Z106" s="45"/>
    </row>
    <row r="107" spans="1:26" ht="16.5" thickBot="1">
      <c r="A107" s="27">
        <v>21</v>
      </c>
      <c r="C107" s="92" t="str">
        <f ca="1">IF(ISNA(INDIRECT("S"&amp;MATCH(D105,T$5:T$153,0)+6)),"",INDIRECT("S"&amp;MATCH(D105,T$5:T$153,0)+6))</f>
        <v/>
      </c>
      <c r="D107" s="93" t="str">
        <f ca="1">IF(ISNA(INDIRECT("T"&amp;MATCH(D105,T$5:T$153,0)+6)),"",INDIRECT("T"&amp;MATCH(D105,T$5:T$153,0)+6))</f>
        <v/>
      </c>
      <c r="E107" s="64" t="str">
        <f ca="1">IF(ISNA(INDIRECT("U"&amp;MATCH(D105,T$5:T$153,0)+6)),"",INDIRECT("U"&amp;MATCH(D105,T$5:T$153,0)+6))</f>
        <v/>
      </c>
      <c r="F107" s="64" t="str">
        <f ca="1">IF(ISNA(INDIRECT("V"&amp;MATCH(D105,T$5:T$153,0)+6)),"",INDIRECT("V"&amp;MATCH(D105,T$5:T$153,0)+6))</f>
        <v/>
      </c>
      <c r="G107" s="64" t="str">
        <f ca="1">IF(ISNA(INDIRECT("W"&amp;MATCH(D105,T$5:T$153,0)+6)),"",INDIRECT("W"&amp;MATCH(D105,T$5:T$153,0)+6))</f>
        <v/>
      </c>
      <c r="H107" s="85" t="str">
        <f ca="1">IF(ISNA(INDIRECT("X"&amp;MATCH(D105,T$5:T$153,0)+6)),"",INDIRECT("X"&amp;MATCH(D105,T$5:T$153,0)+6))</f>
        <v/>
      </c>
      <c r="J107" s="88">
        <f ca="1">SUM(H106:H108)</f>
        <v>0</v>
      </c>
      <c r="Q107" s="27">
        <v>21</v>
      </c>
      <c r="S107" s="40">
        <f>B!B66</f>
        <v>0</v>
      </c>
      <c r="T107" s="40">
        <f>B!C66</f>
        <v>0</v>
      </c>
      <c r="U107" s="69">
        <f>B!K66</f>
        <v>10</v>
      </c>
      <c r="V107" s="69">
        <f>B!L66</f>
        <v>10</v>
      </c>
      <c r="W107" s="69">
        <f>B!M66</f>
        <v>10</v>
      </c>
      <c r="X107" s="69">
        <f>B!N66</f>
        <v>30</v>
      </c>
      <c r="Z107" s="71">
        <f>SUM(N25)</f>
        <v>90</v>
      </c>
    </row>
    <row r="108" spans="1:26" ht="15.75" thickBot="1">
      <c r="A108" s="28"/>
      <c r="C108" s="94" t="str">
        <f ca="1">IF(ISNA(INDIRECT("S"&amp;MATCH(D105,T$5:T$153,0)+7)),"",INDIRECT("S"&amp;MATCH(D105,T$5:T$153,0)+7))</f>
        <v/>
      </c>
      <c r="D108" s="95" t="str">
        <f ca="1">IF(ISNA(INDIRECT("T"&amp;MATCH(D105,T$5:T$153,0)+7)),"",INDIRECT("T"&amp;MATCH(D105,T$5:T$153,0)+7))</f>
        <v/>
      </c>
      <c r="E108" s="86" t="str">
        <f ca="1">IF(ISNA(INDIRECT("U"&amp;MATCH(D105,T$5:T$153,0)+7)),"",INDIRECT("U"&amp;MATCH(D105,T$5:T$153,0)+7))</f>
        <v/>
      </c>
      <c r="F108" s="86" t="str">
        <f ca="1">IF(ISNA(INDIRECT("V"&amp;MATCH(D105,T$5:T$153,0)+7)),"",INDIRECT("V"&amp;MATCH(D105,T$5:T$153,0)+7))</f>
        <v/>
      </c>
      <c r="G108" s="86" t="str">
        <f ca="1">IF(ISNA(INDIRECT("W"&amp;MATCH(D105,T$5:T$153,0)+7)),"",INDIRECT("W"&amp;MATCH(D105,T$5:T$153,0)+7))</f>
        <v/>
      </c>
      <c r="H108" s="87" t="str">
        <f ca="1">IF(ISNA(INDIRECT("X"&amp;MATCH(D105,T$5:T$153,0)+7)),"",INDIRECT("X"&amp;MATCH(D105,T$5:T$153,0)+7))</f>
        <v/>
      </c>
      <c r="J108" s="46"/>
      <c r="Q108" s="28"/>
      <c r="S108" s="40">
        <f>B!B67</f>
        <v>0</v>
      </c>
      <c r="T108" s="40">
        <f>B!C67</f>
        <v>0</v>
      </c>
      <c r="U108" s="69">
        <f>B!K67</f>
        <v>10</v>
      </c>
      <c r="V108" s="69">
        <f>B!L67</f>
        <v>10</v>
      </c>
      <c r="W108" s="69">
        <f>B!M67</f>
        <v>10</v>
      </c>
      <c r="X108" s="69">
        <f>B!N67</f>
        <v>30</v>
      </c>
      <c r="Z108" s="46"/>
    </row>
    <row r="109" spans="1:26" ht="15.75" thickBot="1"/>
    <row r="110" spans="1:26" ht="15.75" thickBot="1">
      <c r="C110" s="89"/>
      <c r="D110" s="97" t="str">
        <f ca="1">IF(ISNA(INDIRECT("M"&amp;MATCH(A112,O$5:O$34,0)+4)),"",INDIRECT("M"&amp;MATCH(A112,O$5:O$34,0)+4))</f>
        <v/>
      </c>
      <c r="S110" s="29"/>
      <c r="T110" s="64">
        <f>B!D68</f>
        <v>0</v>
      </c>
    </row>
    <row r="111" spans="1:26" ht="15.75" thickBot="1">
      <c r="A111" s="26"/>
      <c r="C111" s="90" t="str">
        <f ca="1">IF(ISNA(INDIRECT("S"&amp;MATCH(D110,T$5:T$153,0)+5)),"",INDIRECT("S"&amp;MATCH(D110,T$5:T$153,0)+5))</f>
        <v/>
      </c>
      <c r="D111" s="91" t="str">
        <f ca="1">IF(ISNA(INDIRECT("T"&amp;MATCH(D110,T$5:T$153,0)+5)),"",INDIRECT("T"&amp;MATCH(D110,T$5:T$153,0)+5))</f>
        <v/>
      </c>
      <c r="E111" s="69" t="str">
        <f ca="1">IF(ISNA(INDIRECT("U"&amp;MATCH(D110,T$5:T$153,0)+5)),"",INDIRECT("U"&amp;MATCH(D110,T$5:T$153,0)+5))</f>
        <v/>
      </c>
      <c r="F111" s="69" t="str">
        <f ca="1">IF(ISNA(INDIRECT("V"&amp;MATCH(D110,T$5:T$153,0)+5)),"",INDIRECT("V"&amp;MATCH(D110,T$5:T$153,0)+5))</f>
        <v/>
      </c>
      <c r="G111" s="69" t="str">
        <f ca="1">IF(ISNA(INDIRECT("W"&amp;MATCH(D110,T$5:T$153,0)+5)),"",INDIRECT("W"&amp;MATCH(D110,T$5:T$153,0)+5))</f>
        <v/>
      </c>
      <c r="H111" s="84" t="str">
        <f ca="1">IF(ISNA(INDIRECT("X"&amp;MATCH(D110,T$5:T$153,0)+5)),"",INDIRECT("X"&amp;MATCH(D110,T$5:T$153,0)+5))</f>
        <v/>
      </c>
      <c r="J111" s="45"/>
      <c r="Q111" s="26"/>
      <c r="S111" s="40">
        <f>B!B68</f>
        <v>0</v>
      </c>
      <c r="T111" s="40">
        <f>B!C68</f>
        <v>0</v>
      </c>
      <c r="U111" s="69">
        <f>B!K68</f>
        <v>10</v>
      </c>
      <c r="V111" s="69">
        <f>B!L68</f>
        <v>10</v>
      </c>
      <c r="W111" s="69">
        <f>B!M68</f>
        <v>10</v>
      </c>
      <c r="X111" s="69">
        <f>B!N68</f>
        <v>30</v>
      </c>
      <c r="Z111" s="45"/>
    </row>
    <row r="112" spans="1:26" ht="16.5" thickBot="1">
      <c r="A112" s="27">
        <v>22</v>
      </c>
      <c r="C112" s="92" t="str">
        <f ca="1">IF(ISNA(INDIRECT("S"&amp;MATCH(D110,T$5:T$153,0)+6)),"",INDIRECT("S"&amp;MATCH(D110,T$5:T$153,0)+6))</f>
        <v/>
      </c>
      <c r="D112" s="93" t="str">
        <f ca="1">IF(ISNA(INDIRECT("T"&amp;MATCH(D110,T$5:T$153,0)+6)),"",INDIRECT("T"&amp;MATCH(D110,T$5:T$153,0)+6))</f>
        <v/>
      </c>
      <c r="E112" s="64" t="str">
        <f ca="1">IF(ISNA(INDIRECT("U"&amp;MATCH(D110,T$5:T$153,0)+6)),"",INDIRECT("U"&amp;MATCH(D110,T$5:T$153,0)+6))</f>
        <v/>
      </c>
      <c r="F112" s="64" t="str">
        <f ca="1">IF(ISNA(INDIRECT("V"&amp;MATCH(D110,T$5:T$153,0)+6)),"",INDIRECT("V"&amp;MATCH(D110,T$5:T$153,0)+6))</f>
        <v/>
      </c>
      <c r="G112" s="64" t="str">
        <f ca="1">IF(ISNA(INDIRECT("W"&amp;MATCH(D110,T$5:T$153,0)+6)),"",INDIRECT("W"&amp;MATCH(D110,T$5:T$153,0)+6))</f>
        <v/>
      </c>
      <c r="H112" s="85" t="str">
        <f ca="1">IF(ISNA(INDIRECT("X"&amp;MATCH(D110,T$5:T$153,0)+6)),"",INDIRECT("X"&amp;MATCH(D110,T$5:T$153,0)+6))</f>
        <v/>
      </c>
      <c r="J112" s="88">
        <f ca="1">SUM(H111:H113)</f>
        <v>0</v>
      </c>
      <c r="Q112" s="27">
        <v>22</v>
      </c>
      <c r="S112" s="40">
        <f>B!B69</f>
        <v>0</v>
      </c>
      <c r="T112" s="40">
        <f>B!C69</f>
        <v>0</v>
      </c>
      <c r="U112" s="69">
        <f>B!K69</f>
        <v>10</v>
      </c>
      <c r="V112" s="69">
        <f>B!L69</f>
        <v>10</v>
      </c>
      <c r="W112" s="69">
        <f>B!M69</f>
        <v>10</v>
      </c>
      <c r="X112" s="69">
        <f>B!N69</f>
        <v>30</v>
      </c>
      <c r="Z112" s="71">
        <f>SUM(N26)</f>
        <v>90</v>
      </c>
    </row>
    <row r="113" spans="1:26" ht="15.75" thickBot="1">
      <c r="A113" s="28"/>
      <c r="C113" s="94" t="str">
        <f ca="1">IF(ISNA(INDIRECT("S"&amp;MATCH(D110,T$5:T$153,0)+7)),"",INDIRECT("S"&amp;MATCH(D110,T$5:T$153,0)+7))</f>
        <v/>
      </c>
      <c r="D113" s="95" t="str">
        <f ca="1">IF(ISNA(INDIRECT("T"&amp;MATCH(D110,T$5:T$153,0)+7)),"",INDIRECT("T"&amp;MATCH(D110,T$5:T$153,0)+7))</f>
        <v/>
      </c>
      <c r="E113" s="86" t="str">
        <f ca="1">IF(ISNA(INDIRECT("U"&amp;MATCH(D110,T$5:T$153,0)+7)),"",INDIRECT("U"&amp;MATCH(D110,T$5:T$153,0)+7))</f>
        <v/>
      </c>
      <c r="F113" s="86" t="str">
        <f ca="1">IF(ISNA(INDIRECT("V"&amp;MATCH(D110,T$5:T$153,0)+7)),"",INDIRECT("V"&amp;MATCH(D110,T$5:T$153,0)+7))</f>
        <v/>
      </c>
      <c r="G113" s="86" t="str">
        <f ca="1">IF(ISNA(INDIRECT("W"&amp;MATCH(D110,T$5:T$153,0)+7)),"",INDIRECT("W"&amp;MATCH(D110,T$5:T$153,0)+7))</f>
        <v/>
      </c>
      <c r="H113" s="87" t="str">
        <f ca="1">IF(ISNA(INDIRECT("X"&amp;MATCH(D110,T$5:T$153,0)+7)),"",INDIRECT("X"&amp;MATCH(D110,T$5:T$153,0)+7))</f>
        <v/>
      </c>
      <c r="J113" s="46"/>
      <c r="Q113" s="28"/>
      <c r="S113" s="40">
        <f>B!B70</f>
        <v>0</v>
      </c>
      <c r="T113" s="40">
        <f>B!C70</f>
        <v>0</v>
      </c>
      <c r="U113" s="69">
        <f>B!K70</f>
        <v>10</v>
      </c>
      <c r="V113" s="69">
        <f>B!L70</f>
        <v>10</v>
      </c>
      <c r="W113" s="69">
        <f>B!M70</f>
        <v>10</v>
      </c>
      <c r="X113" s="69">
        <f>B!N70</f>
        <v>30</v>
      </c>
      <c r="Z113" s="46"/>
    </row>
    <row r="114" spans="1:26" ht="15.75" thickBot="1"/>
    <row r="115" spans="1:26" ht="15.75" thickBot="1">
      <c r="C115" s="89"/>
      <c r="D115" s="97" t="str">
        <f ca="1">IF(ISNA(INDIRECT("M"&amp;MATCH(A117,O$5:O$34,0)+4)),"",INDIRECT("M"&amp;MATCH(A117,O$5:O$34,0)+4))</f>
        <v/>
      </c>
      <c r="S115" s="29"/>
      <c r="T115" s="64">
        <f>B!D71</f>
        <v>0</v>
      </c>
    </row>
    <row r="116" spans="1:26" ht="15.75" thickBot="1">
      <c r="A116" s="26"/>
      <c r="C116" s="90" t="str">
        <f ca="1">IF(ISNA(INDIRECT("S"&amp;MATCH(D115,T$5:T$153,0)+5)),"",INDIRECT("S"&amp;MATCH(D115,T$5:T$153,0)+5))</f>
        <v/>
      </c>
      <c r="D116" s="91" t="str">
        <f ca="1">IF(ISNA(INDIRECT("T"&amp;MATCH(D115,T$5:T$153,0)+5)),"",INDIRECT("T"&amp;MATCH(D115,T$5:T$153,0)+5))</f>
        <v/>
      </c>
      <c r="E116" s="69" t="str">
        <f ca="1">IF(ISNA(INDIRECT("U"&amp;MATCH(D115,T$5:T$153,0)+5)),"",INDIRECT("U"&amp;MATCH(D115,T$5:T$153,0)+5))</f>
        <v/>
      </c>
      <c r="F116" s="69" t="str">
        <f ca="1">IF(ISNA(INDIRECT("V"&amp;MATCH(D115,T$5:T$153,0)+5)),"",INDIRECT("V"&amp;MATCH(D115,T$5:T$153,0)+5))</f>
        <v/>
      </c>
      <c r="G116" s="69" t="str">
        <f ca="1">IF(ISNA(INDIRECT("W"&amp;MATCH(D115,T$5:T$153,0)+5)),"",INDIRECT("W"&amp;MATCH(D115,T$5:T$153,0)+5))</f>
        <v/>
      </c>
      <c r="H116" s="84" t="str">
        <f ca="1">IF(ISNA(INDIRECT("X"&amp;MATCH(D115,T$5:T$153,0)+5)),"",INDIRECT("X"&amp;MATCH(D115,T$5:T$153,0)+5))</f>
        <v/>
      </c>
      <c r="J116" s="45"/>
      <c r="Q116" s="26"/>
      <c r="S116" s="40">
        <f>B!B71</f>
        <v>0</v>
      </c>
      <c r="T116" s="40">
        <f>B!C71</f>
        <v>0</v>
      </c>
      <c r="U116" s="69">
        <f>B!K71</f>
        <v>10</v>
      </c>
      <c r="V116" s="69">
        <f>B!L71</f>
        <v>10</v>
      </c>
      <c r="W116" s="69">
        <f>B!M71</f>
        <v>10</v>
      </c>
      <c r="X116" s="69">
        <f>B!N71</f>
        <v>30</v>
      </c>
      <c r="Z116" s="45"/>
    </row>
    <row r="117" spans="1:26" ht="16.5" thickBot="1">
      <c r="A117" s="27">
        <v>23</v>
      </c>
      <c r="C117" s="92" t="str">
        <f ca="1">IF(ISNA(INDIRECT("S"&amp;MATCH(D115,T$5:T$153,0)+6)),"",INDIRECT("S"&amp;MATCH(D115,T$5:T$153,0)+6))</f>
        <v/>
      </c>
      <c r="D117" s="93" t="str">
        <f ca="1">IF(ISNA(INDIRECT("T"&amp;MATCH(D115,T$5:T$153,0)+6)),"",INDIRECT("T"&amp;MATCH(D115,T$5:T$153,0)+6))</f>
        <v/>
      </c>
      <c r="E117" s="64" t="str">
        <f ca="1">IF(ISNA(INDIRECT("U"&amp;MATCH(D115,T$5:T$153,0)+6)),"",INDIRECT("U"&amp;MATCH(D115,T$5:T$153,0)+6))</f>
        <v/>
      </c>
      <c r="F117" s="64" t="str">
        <f ca="1">IF(ISNA(INDIRECT("V"&amp;MATCH(D115,T$5:T$153,0)+6)),"",INDIRECT("V"&amp;MATCH(D115,T$5:T$153,0)+6))</f>
        <v/>
      </c>
      <c r="G117" s="64" t="str">
        <f ca="1">IF(ISNA(INDIRECT("W"&amp;MATCH(D115,T$5:T$153,0)+6)),"",INDIRECT("W"&amp;MATCH(D115,T$5:T$153,0)+6))</f>
        <v/>
      </c>
      <c r="H117" s="85" t="str">
        <f ca="1">IF(ISNA(INDIRECT("X"&amp;MATCH(D115,T$5:T$153,0)+6)),"",INDIRECT("X"&amp;MATCH(D115,T$5:T$153,0)+6))</f>
        <v/>
      </c>
      <c r="J117" s="88">
        <f ca="1">SUM(H116:H118)</f>
        <v>0</v>
      </c>
      <c r="Q117" s="27">
        <v>23</v>
      </c>
      <c r="S117" s="40">
        <f>B!B72</f>
        <v>0</v>
      </c>
      <c r="T117" s="40">
        <f>B!C72</f>
        <v>0</v>
      </c>
      <c r="U117" s="69">
        <f>B!K72</f>
        <v>10</v>
      </c>
      <c r="V117" s="69">
        <f>B!L72</f>
        <v>10</v>
      </c>
      <c r="W117" s="69">
        <f>B!M72</f>
        <v>10</v>
      </c>
      <c r="X117" s="69">
        <f>B!N72</f>
        <v>30</v>
      </c>
      <c r="Z117" s="71">
        <f>SUM(N27)</f>
        <v>90</v>
      </c>
    </row>
    <row r="118" spans="1:26" ht="15.75" thickBot="1">
      <c r="A118" s="28"/>
      <c r="C118" s="94" t="str">
        <f ca="1">IF(ISNA(INDIRECT("S"&amp;MATCH(D115,T$5:T$153,0)+7)),"",INDIRECT("S"&amp;MATCH(D115,T$5:T$153,0)+7))</f>
        <v/>
      </c>
      <c r="D118" s="95" t="str">
        <f ca="1">IF(ISNA(INDIRECT("T"&amp;MATCH(D115,T$5:T$153,0)+7)),"",INDIRECT("T"&amp;MATCH(D115,T$5:T$153,0)+7))</f>
        <v/>
      </c>
      <c r="E118" s="86" t="str">
        <f ca="1">IF(ISNA(INDIRECT("U"&amp;MATCH(D115,T$5:T$153,0)+7)),"",INDIRECT("U"&amp;MATCH(D115,T$5:T$153,0)+7))</f>
        <v/>
      </c>
      <c r="F118" s="86" t="str">
        <f ca="1">IF(ISNA(INDIRECT("V"&amp;MATCH(D115,T$5:T$153,0)+7)),"",INDIRECT("V"&amp;MATCH(D115,T$5:T$153,0)+7))</f>
        <v/>
      </c>
      <c r="G118" s="86" t="str">
        <f ca="1">IF(ISNA(INDIRECT("W"&amp;MATCH(D115,T$5:T$153,0)+7)),"",INDIRECT("W"&amp;MATCH(D115,T$5:T$153,0)+7))</f>
        <v/>
      </c>
      <c r="H118" s="87" t="str">
        <f ca="1">IF(ISNA(INDIRECT("X"&amp;MATCH(D115,T$5:T$153,0)+7)),"",INDIRECT("X"&amp;MATCH(D115,T$5:T$153,0)+7))</f>
        <v/>
      </c>
      <c r="J118" s="46"/>
      <c r="Q118" s="28"/>
      <c r="S118" s="40">
        <f>B!B73</f>
        <v>0</v>
      </c>
      <c r="T118" s="40">
        <f>B!C73</f>
        <v>0</v>
      </c>
      <c r="U118" s="69">
        <f>B!K73</f>
        <v>10</v>
      </c>
      <c r="V118" s="69">
        <f>B!L73</f>
        <v>10</v>
      </c>
      <c r="W118" s="69">
        <f>B!M73</f>
        <v>10</v>
      </c>
      <c r="X118" s="69">
        <f>B!N73</f>
        <v>30</v>
      </c>
      <c r="Z118" s="46"/>
    </row>
    <row r="119" spans="1:26" ht="15.75" thickBot="1"/>
    <row r="120" spans="1:26" ht="15.75" thickBot="1">
      <c r="C120" s="89"/>
      <c r="D120" s="97" t="str">
        <f ca="1">IF(ISNA(INDIRECT("M"&amp;MATCH(A122,O$5:O$34,0)+4)),"",INDIRECT("M"&amp;MATCH(A122,O$5:O$34,0)+4))</f>
        <v/>
      </c>
      <c r="S120" s="29"/>
      <c r="T120" s="64">
        <f>B!D74</f>
        <v>0</v>
      </c>
    </row>
    <row r="121" spans="1:26" ht="15.75" thickBot="1">
      <c r="A121" s="26"/>
      <c r="C121" s="90" t="str">
        <f ca="1">IF(ISNA(INDIRECT("S"&amp;MATCH(D120,T$5:T$153,0)+5)),"",INDIRECT("S"&amp;MATCH(D120,T$5:T$153,0)+5))</f>
        <v/>
      </c>
      <c r="D121" s="91" t="str">
        <f ca="1">IF(ISNA(INDIRECT("T"&amp;MATCH(D120,T$5:T$153,0)+5)),"",INDIRECT("T"&amp;MATCH(D120,T$5:T$153,0)+5))</f>
        <v/>
      </c>
      <c r="E121" s="69" t="str">
        <f ca="1">IF(ISNA(INDIRECT("U"&amp;MATCH(D120,T$5:T$153,0)+5)),"",INDIRECT("U"&amp;MATCH(D120,T$5:T$153,0)+5))</f>
        <v/>
      </c>
      <c r="F121" s="69" t="str">
        <f ca="1">IF(ISNA(INDIRECT("V"&amp;MATCH(D120,T$5:T$153,0)+5)),"",INDIRECT("V"&amp;MATCH(D120,T$5:T$153,0)+5))</f>
        <v/>
      </c>
      <c r="G121" s="69" t="str">
        <f ca="1">IF(ISNA(INDIRECT("W"&amp;MATCH(D120,T$5:T$153,0)+5)),"",INDIRECT("W"&amp;MATCH(D120,T$5:T$153,0)+5))</f>
        <v/>
      </c>
      <c r="H121" s="84" t="str">
        <f ca="1">IF(ISNA(INDIRECT("X"&amp;MATCH(D120,T$5:T$153,0)+5)),"",INDIRECT("X"&amp;MATCH(D120,T$5:T$153,0)+5))</f>
        <v/>
      </c>
      <c r="J121" s="45"/>
      <c r="Q121" s="26"/>
      <c r="S121" s="40">
        <f>B!B74</f>
        <v>0</v>
      </c>
      <c r="T121" s="40">
        <f>B!C74</f>
        <v>0</v>
      </c>
      <c r="U121" s="69">
        <f>B!K74</f>
        <v>10</v>
      </c>
      <c r="V121" s="69">
        <f>B!L74</f>
        <v>10</v>
      </c>
      <c r="W121" s="69">
        <f>B!M74</f>
        <v>10</v>
      </c>
      <c r="X121" s="69">
        <f>B!N74</f>
        <v>30</v>
      </c>
      <c r="Z121" s="45"/>
    </row>
    <row r="122" spans="1:26" ht="16.5" thickBot="1">
      <c r="A122" s="27">
        <v>24</v>
      </c>
      <c r="C122" s="92" t="str">
        <f ca="1">IF(ISNA(INDIRECT("S"&amp;MATCH(D120,T$5:T$153,0)+6)),"",INDIRECT("S"&amp;MATCH(D120,T$5:T$153,0)+6))</f>
        <v/>
      </c>
      <c r="D122" s="93" t="str">
        <f ca="1">IF(ISNA(INDIRECT("T"&amp;MATCH(D120,T$5:T$153,0)+6)),"",INDIRECT("T"&amp;MATCH(D120,T$5:T$153,0)+6))</f>
        <v/>
      </c>
      <c r="E122" s="64" t="str">
        <f ca="1">IF(ISNA(INDIRECT("U"&amp;MATCH(D120,T$5:T$153,0)+6)),"",INDIRECT("U"&amp;MATCH(D120,T$5:T$153,0)+6))</f>
        <v/>
      </c>
      <c r="F122" s="64" t="str">
        <f ca="1">IF(ISNA(INDIRECT("V"&amp;MATCH(D120,T$5:T$153,0)+6)),"",INDIRECT("V"&amp;MATCH(D120,T$5:T$153,0)+6))</f>
        <v/>
      </c>
      <c r="G122" s="64" t="str">
        <f ca="1">IF(ISNA(INDIRECT("W"&amp;MATCH(D120,T$5:T$153,0)+6)),"",INDIRECT("W"&amp;MATCH(D120,T$5:T$153,0)+6))</f>
        <v/>
      </c>
      <c r="H122" s="85" t="str">
        <f ca="1">IF(ISNA(INDIRECT("X"&amp;MATCH(D120,T$5:T$153,0)+6)),"",INDIRECT("X"&amp;MATCH(D120,T$5:T$153,0)+6))</f>
        <v/>
      </c>
      <c r="J122" s="88">
        <f ca="1">SUM(H121:H123)</f>
        <v>0</v>
      </c>
      <c r="Q122" s="27">
        <v>24</v>
      </c>
      <c r="S122" s="40">
        <f>B!B75</f>
        <v>0</v>
      </c>
      <c r="T122" s="40">
        <f>B!C75</f>
        <v>0</v>
      </c>
      <c r="U122" s="69">
        <f>B!K75</f>
        <v>10</v>
      </c>
      <c r="V122" s="69">
        <f>B!L75</f>
        <v>10</v>
      </c>
      <c r="W122" s="69">
        <f>B!M75</f>
        <v>10</v>
      </c>
      <c r="X122" s="69">
        <f>B!N75</f>
        <v>30</v>
      </c>
      <c r="Z122" s="71">
        <f>SUM(N28)</f>
        <v>90</v>
      </c>
    </row>
    <row r="123" spans="1:26" ht="15.75" thickBot="1">
      <c r="A123" s="28"/>
      <c r="C123" s="94" t="str">
        <f ca="1">IF(ISNA(INDIRECT("S"&amp;MATCH(D120,T$5:T$153,0)+7)),"",INDIRECT("S"&amp;MATCH(D120,T$5:T$153,0)+7))</f>
        <v/>
      </c>
      <c r="D123" s="95" t="str">
        <f ca="1">IF(ISNA(INDIRECT("T"&amp;MATCH(D120,T$5:T$153,0)+7)),"",INDIRECT("T"&amp;MATCH(D120,T$5:T$153,0)+7))</f>
        <v/>
      </c>
      <c r="E123" s="86" t="str">
        <f ca="1">IF(ISNA(INDIRECT("U"&amp;MATCH(D120,T$5:T$153,0)+7)),"",INDIRECT("U"&amp;MATCH(D120,T$5:T$153,0)+7))</f>
        <v/>
      </c>
      <c r="F123" s="86" t="str">
        <f ca="1">IF(ISNA(INDIRECT("V"&amp;MATCH(D120,T$5:T$153,0)+7)),"",INDIRECT("V"&amp;MATCH(D120,T$5:T$153,0)+7))</f>
        <v/>
      </c>
      <c r="G123" s="86" t="str">
        <f ca="1">IF(ISNA(INDIRECT("W"&amp;MATCH(D120,T$5:T$153,0)+7)),"",INDIRECT("W"&amp;MATCH(D120,T$5:T$153,0)+7))</f>
        <v/>
      </c>
      <c r="H123" s="87" t="str">
        <f ca="1">IF(ISNA(INDIRECT("X"&amp;MATCH(D120,T$5:T$153,0)+7)),"",INDIRECT("X"&amp;MATCH(D120,T$5:T$153,0)+7))</f>
        <v/>
      </c>
      <c r="J123" s="46"/>
      <c r="Q123" s="28"/>
      <c r="S123" s="40">
        <f>B!B76</f>
        <v>0</v>
      </c>
      <c r="T123" s="40">
        <f>B!C76</f>
        <v>0</v>
      </c>
      <c r="U123" s="69">
        <f>B!K76</f>
        <v>10</v>
      </c>
      <c r="V123" s="69">
        <f>B!L76</f>
        <v>10</v>
      </c>
      <c r="W123" s="69">
        <f>B!M76</f>
        <v>10</v>
      </c>
      <c r="X123" s="69">
        <f>B!N76</f>
        <v>30</v>
      </c>
      <c r="Z123" s="46"/>
    </row>
    <row r="124" spans="1:26" ht="15.75" thickBot="1"/>
    <row r="125" spans="1:26" ht="15.75" thickBot="1">
      <c r="C125" s="89"/>
      <c r="D125" s="97" t="str">
        <f ca="1">IF(ISNA(INDIRECT("M"&amp;MATCH(A127,O$5:O$34,0)+4)),"",INDIRECT("M"&amp;MATCH(A127,O$5:O$34,0)+4))</f>
        <v/>
      </c>
      <c r="S125" s="29"/>
      <c r="T125" s="64">
        <f>B!D77</f>
        <v>0</v>
      </c>
    </row>
    <row r="126" spans="1:26" ht="15.75" thickBot="1">
      <c r="A126" s="26"/>
      <c r="C126" s="90" t="str">
        <f ca="1">IF(ISNA(INDIRECT("S"&amp;MATCH(D125,T$5:T$153,0)+5)),"",INDIRECT("S"&amp;MATCH(D125,T$5:T$153,0)+5))</f>
        <v/>
      </c>
      <c r="D126" s="91" t="str">
        <f ca="1">IF(ISNA(INDIRECT("T"&amp;MATCH(D125,T$5:T$153,0)+5)),"",INDIRECT("T"&amp;MATCH(D125,T$5:T$153,0)+5))</f>
        <v/>
      </c>
      <c r="E126" s="69" t="str">
        <f ca="1">IF(ISNA(INDIRECT("U"&amp;MATCH(D125,T$5:T$153,0)+5)),"",INDIRECT("U"&amp;MATCH(D125,T$5:T$153,0)+5))</f>
        <v/>
      </c>
      <c r="F126" s="69" t="str">
        <f ca="1">IF(ISNA(INDIRECT("V"&amp;MATCH(D125,T$5:T$153,0)+5)),"",INDIRECT("V"&amp;MATCH(D125,T$5:T$153,0)+5))</f>
        <v/>
      </c>
      <c r="G126" s="69" t="str">
        <f ca="1">IF(ISNA(INDIRECT("W"&amp;MATCH(D125,T$5:T$153,0)+5)),"",INDIRECT("W"&amp;MATCH(D125,T$5:T$153,0)+5))</f>
        <v/>
      </c>
      <c r="H126" s="84" t="str">
        <f ca="1">IF(ISNA(INDIRECT("X"&amp;MATCH(D125,T$5:T$153,0)+5)),"",INDIRECT("X"&amp;MATCH(D125,T$5:T$153,0)+5))</f>
        <v/>
      </c>
      <c r="J126" s="45"/>
      <c r="Q126" s="26"/>
      <c r="S126" s="40">
        <f>B!B77</f>
        <v>0</v>
      </c>
      <c r="T126" s="40">
        <f>B!C77</f>
        <v>0</v>
      </c>
      <c r="U126" s="69">
        <f>B!K77</f>
        <v>10</v>
      </c>
      <c r="V126" s="69">
        <f>B!L77</f>
        <v>10</v>
      </c>
      <c r="W126" s="69">
        <f>B!M77</f>
        <v>10</v>
      </c>
      <c r="X126" s="69">
        <f>B!N77</f>
        <v>30</v>
      </c>
      <c r="Z126" s="45"/>
    </row>
    <row r="127" spans="1:26" ht="16.5" thickBot="1">
      <c r="A127" s="27">
        <v>25</v>
      </c>
      <c r="C127" s="92" t="str">
        <f ca="1">IF(ISNA(INDIRECT("S"&amp;MATCH(D125,T$5:T$153,0)+6)),"",INDIRECT("S"&amp;MATCH(D125,T$5:T$153,0)+6))</f>
        <v/>
      </c>
      <c r="D127" s="93" t="str">
        <f ca="1">IF(ISNA(INDIRECT("T"&amp;MATCH(D125,T$5:T$153,0)+6)),"",INDIRECT("T"&amp;MATCH(D125,T$5:T$153,0)+6))</f>
        <v/>
      </c>
      <c r="E127" s="64" t="str">
        <f ca="1">IF(ISNA(INDIRECT("U"&amp;MATCH(D125,T$5:T$153,0)+6)),"",INDIRECT("U"&amp;MATCH(D125,T$5:T$153,0)+6))</f>
        <v/>
      </c>
      <c r="F127" s="64" t="str">
        <f ca="1">IF(ISNA(INDIRECT("V"&amp;MATCH(D125,T$5:T$153,0)+6)),"",INDIRECT("V"&amp;MATCH(D125,T$5:T$153,0)+6))</f>
        <v/>
      </c>
      <c r="G127" s="64" t="str">
        <f ca="1">IF(ISNA(INDIRECT("W"&amp;MATCH(D125,T$5:T$153,0)+6)),"",INDIRECT("W"&amp;MATCH(D125,T$5:T$153,0)+6))</f>
        <v/>
      </c>
      <c r="H127" s="85" t="str">
        <f ca="1">IF(ISNA(INDIRECT("X"&amp;MATCH(D125,T$5:T$153,0)+6)),"",INDIRECT("X"&amp;MATCH(D125,T$5:T$153,0)+6))</f>
        <v/>
      </c>
      <c r="J127" s="88">
        <f ca="1">SUM(H126:H128)</f>
        <v>0</v>
      </c>
      <c r="Q127" s="27">
        <v>25</v>
      </c>
      <c r="S127" s="40">
        <f>B!B78</f>
        <v>0</v>
      </c>
      <c r="T127" s="40">
        <f>B!C78</f>
        <v>0</v>
      </c>
      <c r="U127" s="69">
        <f>B!K78</f>
        <v>10</v>
      </c>
      <c r="V127" s="69">
        <f>B!L78</f>
        <v>10</v>
      </c>
      <c r="W127" s="69">
        <f>B!M78</f>
        <v>10</v>
      </c>
      <c r="X127" s="69">
        <f>B!N78</f>
        <v>30</v>
      </c>
      <c r="Z127" s="71">
        <f>SUM(N29)</f>
        <v>90</v>
      </c>
    </row>
    <row r="128" spans="1:26" ht="15.75" thickBot="1">
      <c r="A128" s="28"/>
      <c r="C128" s="94" t="str">
        <f ca="1">IF(ISNA(INDIRECT("S"&amp;MATCH(D125,T$5:T$153,0)+7)),"",INDIRECT("S"&amp;MATCH(D125,T$5:T$153,0)+7))</f>
        <v/>
      </c>
      <c r="D128" s="95" t="str">
        <f ca="1">IF(ISNA(INDIRECT("T"&amp;MATCH(D125,T$5:T$153,0)+7)),"",INDIRECT("T"&amp;MATCH(D125,T$5:T$153,0)+7))</f>
        <v/>
      </c>
      <c r="E128" s="86" t="str">
        <f ca="1">IF(ISNA(INDIRECT("U"&amp;MATCH(D125,T$5:T$153,0)+7)),"",INDIRECT("U"&amp;MATCH(D125,T$5:T$153,0)+7))</f>
        <v/>
      </c>
      <c r="F128" s="86" t="str">
        <f ca="1">IF(ISNA(INDIRECT("V"&amp;MATCH(D125,T$5:T$153,0)+7)),"",INDIRECT("V"&amp;MATCH(D125,T$5:T$153,0)+7))</f>
        <v/>
      </c>
      <c r="G128" s="86" t="str">
        <f ca="1">IF(ISNA(INDIRECT("W"&amp;MATCH(D125,T$5:T$153,0)+7)),"",INDIRECT("W"&amp;MATCH(D125,T$5:T$153,0)+7))</f>
        <v/>
      </c>
      <c r="H128" s="87" t="str">
        <f ca="1">IF(ISNA(INDIRECT("X"&amp;MATCH(D125,T$5:T$153,0)+7)),"",INDIRECT("X"&amp;MATCH(D125,T$5:T$153,0)+7))</f>
        <v/>
      </c>
      <c r="J128" s="46"/>
      <c r="Q128" s="28"/>
      <c r="S128" s="40">
        <f>B!B79</f>
        <v>0</v>
      </c>
      <c r="T128" s="40">
        <f>B!C79</f>
        <v>0</v>
      </c>
      <c r="U128" s="69">
        <f>B!K79</f>
        <v>10</v>
      </c>
      <c r="V128" s="69">
        <f>B!L79</f>
        <v>10</v>
      </c>
      <c r="W128" s="69">
        <f>B!M79</f>
        <v>10</v>
      </c>
      <c r="X128" s="69">
        <f>B!N79</f>
        <v>30</v>
      </c>
      <c r="Z128" s="46"/>
    </row>
    <row r="129" spans="1:26" ht="15.75" thickBot="1"/>
    <row r="130" spans="1:26" ht="15.75" thickBot="1">
      <c r="C130" s="89"/>
      <c r="D130" s="97" t="str">
        <f ca="1">IF(ISNA(INDIRECT("M"&amp;MATCH(A132,O$5:O$34,0)+4)),"",INDIRECT("M"&amp;MATCH(A132,O$5:O$34,0)+4))</f>
        <v/>
      </c>
      <c r="S130" s="29"/>
      <c r="T130" s="64">
        <f>B!D80</f>
        <v>0</v>
      </c>
    </row>
    <row r="131" spans="1:26" ht="15.75" thickBot="1">
      <c r="A131" s="26"/>
      <c r="C131" s="90" t="str">
        <f ca="1">IF(ISNA(INDIRECT("S"&amp;MATCH(D130,T$5:T$153,0)+5)),"",INDIRECT("S"&amp;MATCH(D130,T$5:T$153,0)+5))</f>
        <v/>
      </c>
      <c r="D131" s="91" t="str">
        <f ca="1">IF(ISNA(INDIRECT("T"&amp;MATCH(D130,T$5:T$153,0)+5)),"",INDIRECT("T"&amp;MATCH(D130,T$5:T$153,0)+5))</f>
        <v/>
      </c>
      <c r="E131" s="69" t="str">
        <f ca="1">IF(ISNA(INDIRECT("U"&amp;MATCH(D130,T$5:T$153,0)+5)),"",INDIRECT("U"&amp;MATCH(D130,T$5:T$153,0)+5))</f>
        <v/>
      </c>
      <c r="F131" s="69" t="str">
        <f ca="1">IF(ISNA(INDIRECT("V"&amp;MATCH(D130,T$5:T$153,0)+5)),"",INDIRECT("V"&amp;MATCH(D130,T$5:T$153,0)+5))</f>
        <v/>
      </c>
      <c r="G131" s="69" t="str">
        <f ca="1">IF(ISNA(INDIRECT("W"&amp;MATCH(D130,T$5:T$153,0)+5)),"",INDIRECT("W"&amp;MATCH(D130,T$5:T$153,0)+5))</f>
        <v/>
      </c>
      <c r="H131" s="84" t="str">
        <f ca="1">IF(ISNA(INDIRECT("X"&amp;MATCH(D130,T$5:T$153,0)+5)),"",INDIRECT("X"&amp;MATCH(D130,T$5:T$153,0)+5))</f>
        <v/>
      </c>
      <c r="J131" s="45"/>
      <c r="Q131" s="26"/>
      <c r="S131" s="40">
        <f>B!B80</f>
        <v>0</v>
      </c>
      <c r="T131" s="40">
        <f>B!C80</f>
        <v>0</v>
      </c>
      <c r="U131" s="69">
        <f>B!K80</f>
        <v>10</v>
      </c>
      <c r="V131" s="69">
        <f>B!L80</f>
        <v>10</v>
      </c>
      <c r="W131" s="69">
        <f>B!M80</f>
        <v>10</v>
      </c>
      <c r="X131" s="69">
        <f>B!N80</f>
        <v>30</v>
      </c>
      <c r="Z131" s="45"/>
    </row>
    <row r="132" spans="1:26" ht="16.5" thickBot="1">
      <c r="A132" s="27">
        <v>26</v>
      </c>
      <c r="C132" s="92" t="str">
        <f ca="1">IF(ISNA(INDIRECT("S"&amp;MATCH(D130,T$5:T$153,0)+6)),"",INDIRECT("S"&amp;MATCH(D130,T$5:T$153,0)+6))</f>
        <v/>
      </c>
      <c r="D132" s="93" t="str">
        <f ca="1">IF(ISNA(INDIRECT("T"&amp;MATCH(D130,T$5:T$153,0)+6)),"",INDIRECT("T"&amp;MATCH(D130,T$5:T$153,0)+6))</f>
        <v/>
      </c>
      <c r="E132" s="64" t="str">
        <f ca="1">IF(ISNA(INDIRECT("U"&amp;MATCH(D130,T$5:T$153,0)+6)),"",INDIRECT("U"&amp;MATCH(D130,T$5:T$153,0)+6))</f>
        <v/>
      </c>
      <c r="F132" s="64" t="str">
        <f ca="1">IF(ISNA(INDIRECT("V"&amp;MATCH(D130,T$5:T$153,0)+6)),"",INDIRECT("V"&amp;MATCH(D130,T$5:T$153,0)+6))</f>
        <v/>
      </c>
      <c r="G132" s="64" t="str">
        <f ca="1">IF(ISNA(INDIRECT("W"&amp;MATCH(D130,T$5:T$153,0)+6)),"",INDIRECT("W"&amp;MATCH(D130,T$5:T$153,0)+6))</f>
        <v/>
      </c>
      <c r="H132" s="85" t="str">
        <f ca="1">IF(ISNA(INDIRECT("X"&amp;MATCH(D130,T$5:T$153,0)+6)),"",INDIRECT("X"&amp;MATCH(D130,T$5:T$153,0)+6))</f>
        <v/>
      </c>
      <c r="J132" s="88">
        <f ca="1">SUM(H131:H133)</f>
        <v>0</v>
      </c>
      <c r="Q132" s="27">
        <v>26</v>
      </c>
      <c r="S132" s="40">
        <f>B!B81</f>
        <v>0</v>
      </c>
      <c r="T132" s="40">
        <f>B!C81</f>
        <v>0</v>
      </c>
      <c r="U132" s="69">
        <f>B!K81</f>
        <v>10</v>
      </c>
      <c r="V132" s="69">
        <f>B!L81</f>
        <v>10</v>
      </c>
      <c r="W132" s="69">
        <f>B!M81</f>
        <v>10</v>
      </c>
      <c r="X132" s="69">
        <f>B!N81</f>
        <v>30</v>
      </c>
      <c r="Z132" s="71">
        <f>SUM(N30)</f>
        <v>90</v>
      </c>
    </row>
    <row r="133" spans="1:26" ht="15.75" thickBot="1">
      <c r="A133" s="28"/>
      <c r="C133" s="94" t="str">
        <f ca="1">IF(ISNA(INDIRECT("S"&amp;MATCH(D130,T$5:T$153,0)+7)),"",INDIRECT("S"&amp;MATCH(D130,T$5:T$153,0)+7))</f>
        <v/>
      </c>
      <c r="D133" s="95" t="str">
        <f ca="1">IF(ISNA(INDIRECT("T"&amp;MATCH(D130,T$5:T$153,0)+7)),"",INDIRECT("T"&amp;MATCH(D130,T$5:T$153,0)+7))</f>
        <v/>
      </c>
      <c r="E133" s="86" t="str">
        <f ca="1">IF(ISNA(INDIRECT("U"&amp;MATCH(D130,T$5:T$153,0)+7)),"",INDIRECT("U"&amp;MATCH(D130,T$5:T$153,0)+7))</f>
        <v/>
      </c>
      <c r="F133" s="86" t="str">
        <f ca="1">IF(ISNA(INDIRECT("V"&amp;MATCH(D130,T$5:T$153,0)+7)),"",INDIRECT("V"&amp;MATCH(D130,T$5:T$153,0)+7))</f>
        <v/>
      </c>
      <c r="G133" s="86" t="str">
        <f ca="1">IF(ISNA(INDIRECT("W"&amp;MATCH(D130,T$5:T$153,0)+7)),"",INDIRECT("W"&amp;MATCH(D130,T$5:T$153,0)+7))</f>
        <v/>
      </c>
      <c r="H133" s="87" t="str">
        <f ca="1">IF(ISNA(INDIRECT("X"&amp;MATCH(D130,T$5:T$153,0)+7)),"",INDIRECT("X"&amp;MATCH(D130,T$5:T$153,0)+7))</f>
        <v/>
      </c>
      <c r="J133" s="46"/>
      <c r="Q133" s="28"/>
      <c r="S133" s="40">
        <f>B!B82</f>
        <v>0</v>
      </c>
      <c r="T133" s="40">
        <f>B!C82</f>
        <v>0</v>
      </c>
      <c r="U133" s="69">
        <f>B!K82</f>
        <v>10</v>
      </c>
      <c r="V133" s="69">
        <f>B!L82</f>
        <v>10</v>
      </c>
      <c r="W133" s="69">
        <f>B!M82</f>
        <v>10</v>
      </c>
      <c r="X133" s="69">
        <f>B!N82</f>
        <v>30</v>
      </c>
      <c r="Z133" s="46"/>
    </row>
    <row r="134" spans="1:26" ht="15.75" thickBot="1"/>
    <row r="135" spans="1:26" ht="15.75" thickBot="1">
      <c r="C135" s="89"/>
      <c r="D135" s="97" t="str">
        <f ca="1">IF(ISNA(INDIRECT("M"&amp;MATCH(A137,O$5:O$34,0)+4)),"",INDIRECT("M"&amp;MATCH(A137,O$5:O$34,0)+4))</f>
        <v/>
      </c>
      <c r="S135" s="29"/>
      <c r="T135" s="64">
        <f>B!D83</f>
        <v>0</v>
      </c>
    </row>
    <row r="136" spans="1:26" ht="15.75" thickBot="1">
      <c r="A136" s="26"/>
      <c r="C136" s="90" t="str">
        <f ca="1">IF(ISNA(INDIRECT("S"&amp;MATCH(D135,T$5:T$153,0)+5)),"",INDIRECT("S"&amp;MATCH(D135,T$5:T$153,0)+5))</f>
        <v/>
      </c>
      <c r="D136" s="91" t="str">
        <f ca="1">IF(ISNA(INDIRECT("T"&amp;MATCH(D135,T$5:T$153,0)+5)),"",INDIRECT("T"&amp;MATCH(D135,T$5:T$153,0)+5))</f>
        <v/>
      </c>
      <c r="E136" s="69" t="str">
        <f ca="1">IF(ISNA(INDIRECT("U"&amp;MATCH(D135,T$5:T$153,0)+5)),"",INDIRECT("U"&amp;MATCH(D135,T$5:T$153,0)+5))</f>
        <v/>
      </c>
      <c r="F136" s="69" t="str">
        <f ca="1">IF(ISNA(INDIRECT("V"&amp;MATCH(D135,T$5:T$153,0)+5)),"",INDIRECT("V"&amp;MATCH(D135,T$5:T$153,0)+5))</f>
        <v/>
      </c>
      <c r="G136" s="69" t="str">
        <f ca="1">IF(ISNA(INDIRECT("W"&amp;MATCH(D135,T$5:T$153,0)+5)),"",INDIRECT("W"&amp;MATCH(D135,T$5:T$153,0)+5))</f>
        <v/>
      </c>
      <c r="H136" s="84" t="str">
        <f ca="1">IF(ISNA(INDIRECT("X"&amp;MATCH(D135,T$5:T$153,0)+5)),"",INDIRECT("X"&amp;MATCH(D135,T$5:T$153,0)+5))</f>
        <v/>
      </c>
      <c r="J136" s="45"/>
      <c r="Q136" s="26"/>
      <c r="S136" s="40">
        <f>B!B83</f>
        <v>0</v>
      </c>
      <c r="T136" s="40">
        <f>B!C83</f>
        <v>0</v>
      </c>
      <c r="U136" s="69">
        <f>B!K83</f>
        <v>10</v>
      </c>
      <c r="V136" s="69">
        <f>B!L83</f>
        <v>10</v>
      </c>
      <c r="W136" s="69">
        <f>B!M83</f>
        <v>10</v>
      </c>
      <c r="X136" s="69">
        <f>B!N83</f>
        <v>30</v>
      </c>
      <c r="Z136" s="45"/>
    </row>
    <row r="137" spans="1:26" ht="16.5" thickBot="1">
      <c r="A137" s="27">
        <v>27</v>
      </c>
      <c r="C137" s="92" t="str">
        <f ca="1">IF(ISNA(INDIRECT("S"&amp;MATCH(D135,T$5:T$153,0)+6)),"",INDIRECT("S"&amp;MATCH(D135,T$5:T$153,0)+6))</f>
        <v/>
      </c>
      <c r="D137" s="93" t="str">
        <f ca="1">IF(ISNA(INDIRECT("T"&amp;MATCH(D135,T$5:T$153,0)+6)),"",INDIRECT("T"&amp;MATCH(D135,T$5:T$153,0)+6))</f>
        <v/>
      </c>
      <c r="E137" s="64" t="str">
        <f ca="1">IF(ISNA(INDIRECT("U"&amp;MATCH(D135,T$5:T$153,0)+6)),"",INDIRECT("U"&amp;MATCH(D135,T$5:T$153,0)+6))</f>
        <v/>
      </c>
      <c r="F137" s="64" t="str">
        <f ca="1">IF(ISNA(INDIRECT("V"&amp;MATCH(D135,T$5:T$153,0)+6)),"",INDIRECT("V"&amp;MATCH(D135,T$5:T$153,0)+6))</f>
        <v/>
      </c>
      <c r="G137" s="64" t="str">
        <f ca="1">IF(ISNA(INDIRECT("W"&amp;MATCH(D135,T$5:T$153,0)+6)),"",INDIRECT("W"&amp;MATCH(D135,T$5:T$153,0)+6))</f>
        <v/>
      </c>
      <c r="H137" s="85" t="str">
        <f ca="1">IF(ISNA(INDIRECT("X"&amp;MATCH(D135,T$5:T$153,0)+6)),"",INDIRECT("X"&amp;MATCH(D135,T$5:T$153,0)+6))</f>
        <v/>
      </c>
      <c r="J137" s="88">
        <f ca="1">SUM(H136:H138)</f>
        <v>0</v>
      </c>
      <c r="Q137" s="27">
        <v>27</v>
      </c>
      <c r="S137" s="40">
        <f>B!B84</f>
        <v>0</v>
      </c>
      <c r="T137" s="40">
        <f>B!C84</f>
        <v>0</v>
      </c>
      <c r="U137" s="69">
        <f>B!K84</f>
        <v>10</v>
      </c>
      <c r="V137" s="69">
        <f>B!L84</f>
        <v>10</v>
      </c>
      <c r="W137" s="69">
        <f>B!M84</f>
        <v>10</v>
      </c>
      <c r="X137" s="69">
        <f>B!N84</f>
        <v>30</v>
      </c>
      <c r="Z137" s="71">
        <f>SUM(N31)</f>
        <v>90</v>
      </c>
    </row>
    <row r="138" spans="1:26" ht="15.75" thickBot="1">
      <c r="A138" s="28"/>
      <c r="C138" s="94" t="str">
        <f ca="1">IF(ISNA(INDIRECT("S"&amp;MATCH(D135,T$5:T$153,0)+7)),"",INDIRECT("S"&amp;MATCH(D135,T$5:T$153,0)+7))</f>
        <v/>
      </c>
      <c r="D138" s="95" t="str">
        <f ca="1">IF(ISNA(INDIRECT("T"&amp;MATCH(D135,T$5:T$153,0)+7)),"",INDIRECT("T"&amp;MATCH(D135,T$5:T$153,0)+7))</f>
        <v/>
      </c>
      <c r="E138" s="86" t="str">
        <f ca="1">IF(ISNA(INDIRECT("U"&amp;MATCH(D135,T$5:T$153,0)+7)),"",INDIRECT("U"&amp;MATCH(D135,T$5:T$153,0)+7))</f>
        <v/>
      </c>
      <c r="F138" s="86" t="str">
        <f ca="1">IF(ISNA(INDIRECT("V"&amp;MATCH(D135,T$5:T$153,0)+7)),"",INDIRECT("V"&amp;MATCH(D135,T$5:T$153,0)+7))</f>
        <v/>
      </c>
      <c r="G138" s="86" t="str">
        <f ca="1">IF(ISNA(INDIRECT("W"&amp;MATCH(D135,T$5:T$153,0)+7)),"",INDIRECT("W"&amp;MATCH(D135,T$5:T$153,0)+7))</f>
        <v/>
      </c>
      <c r="H138" s="87" t="str">
        <f ca="1">IF(ISNA(INDIRECT("X"&amp;MATCH(D135,T$5:T$153,0)+7)),"",INDIRECT("X"&amp;MATCH(D135,T$5:T$153,0)+7))</f>
        <v/>
      </c>
      <c r="J138" s="46"/>
      <c r="Q138" s="28"/>
      <c r="S138" s="40">
        <f>B!B85</f>
        <v>0</v>
      </c>
      <c r="T138" s="40">
        <f>B!C85</f>
        <v>0</v>
      </c>
      <c r="U138" s="69">
        <f>B!K85</f>
        <v>10</v>
      </c>
      <c r="V138" s="69">
        <f>B!L85</f>
        <v>10</v>
      </c>
      <c r="W138" s="69">
        <f>B!M85</f>
        <v>10</v>
      </c>
      <c r="X138" s="69">
        <f>B!N85</f>
        <v>30</v>
      </c>
      <c r="Z138" s="46"/>
    </row>
    <row r="139" spans="1:26" ht="15.75" thickBot="1"/>
    <row r="140" spans="1:26" ht="15.75" thickBot="1">
      <c r="C140" s="89"/>
      <c r="D140" s="97" t="str">
        <f ca="1">IF(ISNA(INDIRECT("M"&amp;MATCH(A142,O$5:O$34,0)+4)),"",INDIRECT("M"&amp;MATCH(A142,O$5:O$34,0)+4))</f>
        <v/>
      </c>
      <c r="S140" s="29"/>
      <c r="T140" s="64">
        <f>B!D86</f>
        <v>0</v>
      </c>
    </row>
    <row r="141" spans="1:26" ht="15.75" thickBot="1">
      <c r="A141" s="26"/>
      <c r="C141" s="90" t="str">
        <f ca="1">IF(ISNA(INDIRECT("S"&amp;MATCH(D140,T$5:T$153,0)+5)),"",INDIRECT("S"&amp;MATCH(D140,T$5:T$153,0)+5))</f>
        <v/>
      </c>
      <c r="D141" s="91" t="str">
        <f ca="1">IF(ISNA(INDIRECT("T"&amp;MATCH(D140,T$5:T$153,0)+5)),"",INDIRECT("T"&amp;MATCH(D140,T$5:T$153,0)+5))</f>
        <v/>
      </c>
      <c r="E141" s="69" t="str">
        <f ca="1">IF(ISNA(INDIRECT("U"&amp;MATCH(D140,T$5:T$153,0)+5)),"",INDIRECT("U"&amp;MATCH(D140,T$5:T$153,0)+5))</f>
        <v/>
      </c>
      <c r="F141" s="69" t="str">
        <f ca="1">IF(ISNA(INDIRECT("V"&amp;MATCH(D140,T$5:T$153,0)+5)),"",INDIRECT("V"&amp;MATCH(D140,T$5:T$153,0)+5))</f>
        <v/>
      </c>
      <c r="G141" s="69" t="str">
        <f ca="1">IF(ISNA(INDIRECT("W"&amp;MATCH(D140,T$5:T$153,0)+5)),"",INDIRECT("W"&amp;MATCH(D140,T$5:T$153,0)+5))</f>
        <v/>
      </c>
      <c r="H141" s="84" t="str">
        <f ca="1">IF(ISNA(INDIRECT("X"&amp;MATCH(D140,T$5:T$153,0)+5)),"",INDIRECT("X"&amp;MATCH(D140,T$5:T$153,0)+5))</f>
        <v/>
      </c>
      <c r="J141" s="45"/>
      <c r="Q141" s="26"/>
      <c r="S141" s="40">
        <f>B!B86</f>
        <v>0</v>
      </c>
      <c r="T141" s="40">
        <f>B!C86</f>
        <v>0</v>
      </c>
      <c r="U141" s="69">
        <f>B!K86</f>
        <v>10</v>
      </c>
      <c r="V141" s="69">
        <f>B!L86</f>
        <v>10</v>
      </c>
      <c r="W141" s="69">
        <f>B!M86</f>
        <v>10</v>
      </c>
      <c r="X141" s="69">
        <f>B!N86</f>
        <v>30</v>
      </c>
      <c r="Z141" s="45"/>
    </row>
    <row r="142" spans="1:26" ht="16.5" thickBot="1">
      <c r="A142" s="27">
        <v>28</v>
      </c>
      <c r="C142" s="92" t="str">
        <f ca="1">IF(ISNA(INDIRECT("S"&amp;MATCH(D140,T$5:T$153,0)+6)),"",INDIRECT("S"&amp;MATCH(D140,T$5:T$153,0)+6))</f>
        <v/>
      </c>
      <c r="D142" s="93" t="str">
        <f ca="1">IF(ISNA(INDIRECT("T"&amp;MATCH(D140,T$5:T$153,0)+6)),"",INDIRECT("T"&amp;MATCH(D140,T$5:T$153,0)+6))</f>
        <v/>
      </c>
      <c r="E142" s="64" t="str">
        <f ca="1">IF(ISNA(INDIRECT("U"&amp;MATCH(D140,T$5:T$153,0)+6)),"",INDIRECT("U"&amp;MATCH(D140,T$5:T$153,0)+6))</f>
        <v/>
      </c>
      <c r="F142" s="64" t="str">
        <f ca="1">IF(ISNA(INDIRECT("V"&amp;MATCH(D140,T$5:T$153,0)+6)),"",INDIRECT("V"&amp;MATCH(D140,T$5:T$153,0)+6))</f>
        <v/>
      </c>
      <c r="G142" s="64" t="str">
        <f ca="1">IF(ISNA(INDIRECT("W"&amp;MATCH(D140,T$5:T$153,0)+6)),"",INDIRECT("W"&amp;MATCH(D140,T$5:T$153,0)+6))</f>
        <v/>
      </c>
      <c r="H142" s="85" t="str">
        <f ca="1">IF(ISNA(INDIRECT("X"&amp;MATCH(D140,T$5:T$153,0)+6)),"",INDIRECT("X"&amp;MATCH(D140,T$5:T$153,0)+6))</f>
        <v/>
      </c>
      <c r="J142" s="88">
        <f ca="1">SUM(H141:H143)</f>
        <v>0</v>
      </c>
      <c r="Q142" s="27">
        <v>28</v>
      </c>
      <c r="S142" s="40">
        <f>B!B87</f>
        <v>0</v>
      </c>
      <c r="T142" s="40">
        <f>B!C87</f>
        <v>0</v>
      </c>
      <c r="U142" s="69">
        <f>B!K87</f>
        <v>10</v>
      </c>
      <c r="V142" s="69">
        <f>B!L87</f>
        <v>10</v>
      </c>
      <c r="W142" s="69">
        <f>B!M87</f>
        <v>10</v>
      </c>
      <c r="X142" s="69">
        <f>B!N87</f>
        <v>30</v>
      </c>
      <c r="Z142" s="71">
        <f>SUM(N32)</f>
        <v>90</v>
      </c>
    </row>
    <row r="143" spans="1:26" ht="15.75" thickBot="1">
      <c r="A143" s="28"/>
      <c r="C143" s="94" t="str">
        <f ca="1">IF(ISNA(INDIRECT("S"&amp;MATCH(D140,T$5:T$153,0)+7)),"",INDIRECT("S"&amp;MATCH(D140,T$5:T$153,0)+7))</f>
        <v/>
      </c>
      <c r="D143" s="95" t="str">
        <f ca="1">IF(ISNA(INDIRECT("T"&amp;MATCH(D140,T$5:T$153,0)+7)),"",INDIRECT("T"&amp;MATCH(D140,T$5:T$153,0)+7))</f>
        <v/>
      </c>
      <c r="E143" s="86" t="str">
        <f ca="1">IF(ISNA(INDIRECT("U"&amp;MATCH(D140,T$5:T$153,0)+7)),"",INDIRECT("U"&amp;MATCH(D140,T$5:T$153,0)+7))</f>
        <v/>
      </c>
      <c r="F143" s="86" t="str">
        <f ca="1">IF(ISNA(INDIRECT("V"&amp;MATCH(D140,T$5:T$153,0)+7)),"",INDIRECT("V"&amp;MATCH(D140,T$5:T$153,0)+7))</f>
        <v/>
      </c>
      <c r="G143" s="86" t="str">
        <f ca="1">IF(ISNA(INDIRECT("W"&amp;MATCH(D140,T$5:T$153,0)+7)),"",INDIRECT("W"&amp;MATCH(D140,T$5:T$153,0)+7))</f>
        <v/>
      </c>
      <c r="H143" s="87" t="str">
        <f ca="1">IF(ISNA(INDIRECT("X"&amp;MATCH(D140,T$5:T$153,0)+7)),"",INDIRECT("X"&amp;MATCH(D140,T$5:T$153,0)+7))</f>
        <v/>
      </c>
      <c r="J143" s="46"/>
      <c r="Q143" s="28"/>
      <c r="S143" s="40">
        <f>B!B88</f>
        <v>0</v>
      </c>
      <c r="T143" s="40">
        <f>B!C88</f>
        <v>0</v>
      </c>
      <c r="U143" s="69">
        <f>B!K88</f>
        <v>10</v>
      </c>
      <c r="V143" s="69">
        <f>B!L88</f>
        <v>10</v>
      </c>
      <c r="W143" s="69">
        <f>B!M88</f>
        <v>10</v>
      </c>
      <c r="X143" s="69">
        <f>B!N88</f>
        <v>30</v>
      </c>
      <c r="Z143" s="46"/>
    </row>
    <row r="144" spans="1:26" ht="15.75" thickBot="1"/>
    <row r="145" spans="1:26" ht="15.75" thickBot="1">
      <c r="C145" s="89"/>
      <c r="D145" s="97" t="str">
        <f ca="1">IF(ISNA(INDIRECT("M"&amp;MATCH(A147,O$5:O$34,0)+4)),"",INDIRECT("M"&amp;MATCH(A147,O$5:O$34,0)+4))</f>
        <v/>
      </c>
      <c r="S145" s="29"/>
      <c r="T145" s="64">
        <f>B!D89</f>
        <v>0</v>
      </c>
    </row>
    <row r="146" spans="1:26" ht="15.75" thickBot="1">
      <c r="A146" s="26"/>
      <c r="C146" s="90" t="str">
        <f ca="1">IF(ISNA(INDIRECT("S"&amp;MATCH(D145,T$5:T$153,0)+5)),"",INDIRECT("S"&amp;MATCH(D145,T$5:T$153,0)+5))</f>
        <v/>
      </c>
      <c r="D146" s="91" t="str">
        <f ca="1">IF(ISNA(INDIRECT("T"&amp;MATCH(D145,T$5:T$153,0)+5)),"",INDIRECT("T"&amp;MATCH(D145,T$5:T$153,0)+5))</f>
        <v/>
      </c>
      <c r="E146" s="69" t="str">
        <f ca="1">IF(ISNA(INDIRECT("U"&amp;MATCH(D145,T$5:T$153,0)+5)),"",INDIRECT("U"&amp;MATCH(D145,T$5:T$153,0)+5))</f>
        <v/>
      </c>
      <c r="F146" s="69" t="str">
        <f ca="1">IF(ISNA(INDIRECT("V"&amp;MATCH(D145,T$5:T$153,0)+5)),"",INDIRECT("V"&amp;MATCH(D145,T$5:T$153,0)+5))</f>
        <v/>
      </c>
      <c r="G146" s="69" t="str">
        <f ca="1">IF(ISNA(INDIRECT("W"&amp;MATCH(D145,T$5:T$153,0)+5)),"",INDIRECT("W"&amp;MATCH(D145,T$5:T$153,0)+5))</f>
        <v/>
      </c>
      <c r="H146" s="84" t="str">
        <f ca="1">IF(ISNA(INDIRECT("X"&amp;MATCH(D145,T$5:T$153,0)+5)),"",INDIRECT("X"&amp;MATCH(D145,T$5:T$153,0)+5))</f>
        <v/>
      </c>
      <c r="J146" s="45"/>
      <c r="Q146" s="26"/>
      <c r="S146" s="40">
        <f>B!B89</f>
        <v>0</v>
      </c>
      <c r="T146" s="40">
        <f>B!C89</f>
        <v>0</v>
      </c>
      <c r="U146" s="69">
        <f>B!K89</f>
        <v>10</v>
      </c>
      <c r="V146" s="69">
        <f>B!L89</f>
        <v>10</v>
      </c>
      <c r="W146" s="69">
        <f>B!M89</f>
        <v>10</v>
      </c>
      <c r="X146" s="69">
        <f>B!N89</f>
        <v>30</v>
      </c>
      <c r="Z146" s="45"/>
    </row>
    <row r="147" spans="1:26" ht="16.5" thickBot="1">
      <c r="A147" s="27">
        <v>29</v>
      </c>
      <c r="C147" s="92" t="str">
        <f ca="1">IF(ISNA(INDIRECT("S"&amp;MATCH(D145,T$5:T$153,0)+6)),"",INDIRECT("S"&amp;MATCH(D145,T$5:T$153,0)+6))</f>
        <v/>
      </c>
      <c r="D147" s="93" t="str">
        <f ca="1">IF(ISNA(INDIRECT("T"&amp;MATCH(D145,T$5:T$153,0)+6)),"",INDIRECT("T"&amp;MATCH(D145,T$5:T$153,0)+6))</f>
        <v/>
      </c>
      <c r="E147" s="64" t="str">
        <f ca="1">IF(ISNA(INDIRECT("U"&amp;MATCH(D145,T$5:T$153,0)+6)),"",INDIRECT("U"&amp;MATCH(D145,T$5:T$153,0)+6))</f>
        <v/>
      </c>
      <c r="F147" s="64" t="str">
        <f ca="1">IF(ISNA(INDIRECT("V"&amp;MATCH(D145,T$5:T$153,0)+6)),"",INDIRECT("V"&amp;MATCH(D145,T$5:T$153,0)+6))</f>
        <v/>
      </c>
      <c r="G147" s="64" t="str">
        <f ca="1">IF(ISNA(INDIRECT("W"&amp;MATCH(D145,T$5:T$153,0)+6)),"",INDIRECT("W"&amp;MATCH(D145,T$5:T$153,0)+6))</f>
        <v/>
      </c>
      <c r="H147" s="85" t="str">
        <f ca="1">IF(ISNA(INDIRECT("X"&amp;MATCH(D145,T$5:T$153,0)+6)),"",INDIRECT("X"&amp;MATCH(D145,T$5:T$153,0)+6))</f>
        <v/>
      </c>
      <c r="J147" s="88">
        <f ca="1">SUM(H146:H148)</f>
        <v>0</v>
      </c>
      <c r="Q147" s="27">
        <v>29</v>
      </c>
      <c r="S147" s="40">
        <f>B!B90</f>
        <v>0</v>
      </c>
      <c r="T147" s="40">
        <f>B!C90</f>
        <v>0</v>
      </c>
      <c r="U147" s="69">
        <f>B!K90</f>
        <v>10</v>
      </c>
      <c r="V147" s="69">
        <f>B!L90</f>
        <v>10</v>
      </c>
      <c r="W147" s="69">
        <f>B!M90</f>
        <v>10</v>
      </c>
      <c r="X147" s="69">
        <f>B!N90</f>
        <v>30</v>
      </c>
      <c r="Z147" s="71">
        <f>SUM(N33)</f>
        <v>90</v>
      </c>
    </row>
    <row r="148" spans="1:26" ht="15.75" thickBot="1">
      <c r="A148" s="28"/>
      <c r="C148" s="94" t="str">
        <f ca="1">IF(ISNA(INDIRECT("S"&amp;MATCH(D145,T$5:T$153,0)+7)),"",INDIRECT("S"&amp;MATCH(D145,T$5:T$153,0)+7))</f>
        <v/>
      </c>
      <c r="D148" s="95" t="str">
        <f ca="1">IF(ISNA(INDIRECT("T"&amp;MATCH(D145,T$5:T$153,0)+7)),"",INDIRECT("T"&amp;MATCH(D145,T$5:T$153,0)+7))</f>
        <v/>
      </c>
      <c r="E148" s="86" t="str">
        <f ca="1">IF(ISNA(INDIRECT("U"&amp;MATCH(D145,T$5:T$153,0)+7)),"",INDIRECT("U"&amp;MATCH(D145,T$5:T$153,0)+7))</f>
        <v/>
      </c>
      <c r="F148" s="86" t="str">
        <f ca="1">IF(ISNA(INDIRECT("V"&amp;MATCH(D145,T$5:T$153,0)+7)),"",INDIRECT("V"&amp;MATCH(D145,T$5:T$153,0)+7))</f>
        <v/>
      </c>
      <c r="G148" s="86" t="str">
        <f ca="1">IF(ISNA(INDIRECT("W"&amp;MATCH(D145,T$5:T$153,0)+7)),"",INDIRECT("W"&amp;MATCH(D145,T$5:T$153,0)+7))</f>
        <v/>
      </c>
      <c r="H148" s="87" t="str">
        <f ca="1">IF(ISNA(INDIRECT("X"&amp;MATCH(D145,T$5:T$153,0)+7)),"",INDIRECT("X"&amp;MATCH(D145,T$5:T$153,0)+7))</f>
        <v/>
      </c>
      <c r="J148" s="46"/>
      <c r="Q148" s="28"/>
      <c r="S148" s="40">
        <f>B!B91</f>
        <v>0</v>
      </c>
      <c r="T148" s="40">
        <f>B!C91</f>
        <v>0</v>
      </c>
      <c r="U148" s="69">
        <f>B!K91</f>
        <v>10</v>
      </c>
      <c r="V148" s="69">
        <f>B!L91</f>
        <v>10</v>
      </c>
      <c r="W148" s="69">
        <f>B!M91</f>
        <v>10</v>
      </c>
      <c r="X148" s="69">
        <f>B!N91</f>
        <v>30</v>
      </c>
      <c r="Z148" s="46"/>
    </row>
    <row r="149" spans="1:26" ht="15.75" thickBot="1"/>
    <row r="150" spans="1:26" ht="15.75" thickBot="1">
      <c r="C150" s="89"/>
      <c r="D150" s="97" t="str">
        <f ca="1">IF(ISNA(INDIRECT("M"&amp;MATCH(A152,O$5:O$34,0)+4)),"",INDIRECT("M"&amp;MATCH(A152,O$5:O$34,0)+4))</f>
        <v/>
      </c>
      <c r="S150" s="29"/>
      <c r="T150" s="64">
        <f>B!D92</f>
        <v>0</v>
      </c>
    </row>
    <row r="151" spans="1:26" ht="15.75" thickBot="1">
      <c r="A151" s="26"/>
      <c r="C151" s="90" t="str">
        <f ca="1">IF(ISNA(INDIRECT("S"&amp;MATCH(D150,T$5:T$153,0)+5)),"",INDIRECT("S"&amp;MATCH(D150,T$5:T$153,0)+5))</f>
        <v/>
      </c>
      <c r="D151" s="91" t="str">
        <f ca="1">IF(ISNA(INDIRECT("T"&amp;MATCH(D150,T$5:T$153,0)+5)),"",INDIRECT("T"&amp;MATCH(D150,T$5:T$153,0)+5))</f>
        <v/>
      </c>
      <c r="E151" s="69" t="str">
        <f ca="1">IF(ISNA(INDIRECT("U"&amp;MATCH(D150,T$5:T$153,0)+5)),"",INDIRECT("U"&amp;MATCH(D150,T$5:T$153,0)+5))</f>
        <v/>
      </c>
      <c r="F151" s="69" t="str">
        <f ca="1">IF(ISNA(INDIRECT("V"&amp;MATCH(D150,T$5:T$153,0)+5)),"",INDIRECT("V"&amp;MATCH(D150,T$5:T$153,0)+5))</f>
        <v/>
      </c>
      <c r="G151" s="69" t="str">
        <f ca="1">IF(ISNA(INDIRECT("W"&amp;MATCH(D150,T$5:T$153,0)+5)),"",INDIRECT("W"&amp;MATCH(D150,T$5:T$153,0)+5))</f>
        <v/>
      </c>
      <c r="H151" s="84" t="str">
        <f ca="1">IF(ISNA(INDIRECT("X"&amp;MATCH(D150,T$5:T$153,0)+5)),"",INDIRECT("X"&amp;MATCH(D150,T$5:T$153,0)+5))</f>
        <v/>
      </c>
      <c r="J151" s="45"/>
      <c r="Q151" s="26"/>
      <c r="S151" s="40">
        <f>B!B92</f>
        <v>0</v>
      </c>
      <c r="T151" s="40">
        <f>B!C92</f>
        <v>0</v>
      </c>
      <c r="U151" s="69">
        <f>B!K92</f>
        <v>10</v>
      </c>
      <c r="V151" s="69">
        <f>B!L92</f>
        <v>10</v>
      </c>
      <c r="W151" s="69">
        <f>B!M92</f>
        <v>10</v>
      </c>
      <c r="X151" s="69">
        <f>B!N92</f>
        <v>30</v>
      </c>
      <c r="Z151" s="45"/>
    </row>
    <row r="152" spans="1:26" ht="16.5" thickBot="1">
      <c r="A152" s="27">
        <v>30</v>
      </c>
      <c r="C152" s="92" t="str">
        <f ca="1">IF(ISNA(INDIRECT("S"&amp;MATCH(D150,T$5:T$153,0)+6)),"",INDIRECT("S"&amp;MATCH(D150,T$5:T$153,0)+6))</f>
        <v/>
      </c>
      <c r="D152" s="93" t="str">
        <f ca="1">IF(ISNA(INDIRECT("T"&amp;MATCH(D150,T$5:T$153,0)+6)),"",INDIRECT("T"&amp;MATCH(D150,T$5:T$153,0)+6))</f>
        <v/>
      </c>
      <c r="E152" s="64" t="str">
        <f ca="1">IF(ISNA(INDIRECT("U"&amp;MATCH(D150,T$5:T$153,0)+6)),"",INDIRECT("U"&amp;MATCH(D150,T$5:T$153,0)+6))</f>
        <v/>
      </c>
      <c r="F152" s="64" t="str">
        <f ca="1">IF(ISNA(INDIRECT("V"&amp;MATCH(D150,T$5:T$153,0)+6)),"",INDIRECT("V"&amp;MATCH(D150,T$5:T$153,0)+6))</f>
        <v/>
      </c>
      <c r="G152" s="64" t="str">
        <f ca="1">IF(ISNA(INDIRECT("W"&amp;MATCH(D150,T$5:T$153,0)+6)),"",INDIRECT("W"&amp;MATCH(D150,T$5:T$153,0)+6))</f>
        <v/>
      </c>
      <c r="H152" s="85" t="str">
        <f ca="1">IF(ISNA(INDIRECT("X"&amp;MATCH(D150,T$5:T$153,0)+6)),"",INDIRECT("X"&amp;MATCH(D150,T$5:T$153,0)+6))</f>
        <v/>
      </c>
      <c r="J152" s="88">
        <f ca="1">SUM(H151:H153)</f>
        <v>0</v>
      </c>
      <c r="Q152" s="27">
        <v>30</v>
      </c>
      <c r="S152" s="40">
        <f>B!B93</f>
        <v>0</v>
      </c>
      <c r="T152" s="40">
        <f>B!C93</f>
        <v>0</v>
      </c>
      <c r="U152" s="69">
        <f>B!K93</f>
        <v>10</v>
      </c>
      <c r="V152" s="69">
        <f>B!L93</f>
        <v>10</v>
      </c>
      <c r="W152" s="69">
        <f>B!M93</f>
        <v>10</v>
      </c>
      <c r="X152" s="69">
        <f>B!N93</f>
        <v>30</v>
      </c>
      <c r="Z152" s="71">
        <f>SUM(N34)</f>
        <v>90</v>
      </c>
    </row>
    <row r="153" spans="1:26" ht="15.75" thickBot="1">
      <c r="A153" s="28"/>
      <c r="C153" s="94" t="str">
        <f ca="1">IF(ISNA(INDIRECT("S"&amp;MATCH(D150,T$5:T$153,0)+7)),"",INDIRECT("S"&amp;MATCH(D150,T$5:T$153,0)+7))</f>
        <v/>
      </c>
      <c r="D153" s="95" t="str">
        <f ca="1">IF(ISNA(INDIRECT("T"&amp;MATCH(D150,T$5:T$153,0)+7)),"",INDIRECT("T"&amp;MATCH(D150,T$5:T$153,0)+7))</f>
        <v/>
      </c>
      <c r="E153" s="86" t="str">
        <f ca="1">IF(ISNA(INDIRECT("U"&amp;MATCH(D150,T$5:T$153,0)+7)),"",INDIRECT("U"&amp;MATCH(D150,T$5:T$153,0)+7))</f>
        <v/>
      </c>
      <c r="F153" s="86" t="str">
        <f ca="1">IF(ISNA(INDIRECT("V"&amp;MATCH(D150,T$5:T$153,0)+7)),"",INDIRECT("V"&amp;MATCH(D150,T$5:T$153,0)+7))</f>
        <v/>
      </c>
      <c r="G153" s="86" t="str">
        <f ca="1">IF(ISNA(INDIRECT("W"&amp;MATCH(D150,T$5:T$153,0)+7)),"",INDIRECT("W"&amp;MATCH(D150,T$5:T$153,0)+7))</f>
        <v/>
      </c>
      <c r="H153" s="87" t="str">
        <f ca="1">IF(ISNA(INDIRECT("X"&amp;MATCH(D150,T$5:T$153,0)+7)),"",INDIRECT("X"&amp;MATCH(D150,T$5:T$153,0)+7))</f>
        <v/>
      </c>
      <c r="J153" s="46"/>
      <c r="Q153" s="28"/>
      <c r="S153" s="40">
        <f>B!B94</f>
        <v>0</v>
      </c>
      <c r="T153" s="40">
        <f>B!C94</f>
        <v>0</v>
      </c>
      <c r="U153" s="69">
        <f>B!K94</f>
        <v>10</v>
      </c>
      <c r="V153" s="69">
        <f>B!L94</f>
        <v>10</v>
      </c>
      <c r="W153" s="69">
        <f>B!M94</f>
        <v>10</v>
      </c>
      <c r="X153" s="69">
        <f>B!N94</f>
        <v>30</v>
      </c>
      <c r="Z153" s="46"/>
    </row>
  </sheetData>
  <mergeCells count="2">
    <mergeCell ref="A1:J1"/>
    <mergeCell ref="Q1:Z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&amp;RStránka &amp;P z &amp;N</oddFooter>
  </headerFooter>
  <rowBreaks count="3" manualBreakCount="3">
    <brk id="43" max="16383" man="1"/>
    <brk id="83" max="16383" man="1"/>
    <brk id="123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A</vt:lpstr>
      <vt:lpstr>B</vt:lpstr>
      <vt:lpstr>A-jed</vt:lpstr>
      <vt:lpstr>B-jed</vt:lpstr>
      <vt:lpstr>DRA</vt:lpstr>
      <vt:lpstr>DRB</vt:lpstr>
      <vt:lpstr>'A-jed'!Názvy_tisku</vt:lpstr>
      <vt:lpstr>DRA!Názvy_tisku</vt:lpstr>
      <vt:lpstr>DRB!Názvy_tisku</vt:lpstr>
      <vt:lpstr>'A-jed'!Oblast_tisku</vt:lpstr>
      <vt:lpstr>DRA!Oblast_tisku</vt:lpstr>
      <vt:lpstr>DRB!Oblast_tisku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2012-10-03T14:25:49Z</dcterms:modified>
</cp:coreProperties>
</file>